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5130" tabRatio="638" activeTab="3"/>
  </bookViews>
  <sheets>
    <sheet name="resumen" sheetId="1" r:id="rId1"/>
    <sheet name="matriculas" sheetId="2" r:id="rId2"/>
    <sheet name="Datos Generales" sheetId="3" r:id="rId3"/>
    <sheet name="1 Fase (2)" sheetId="4" r:id="rId4"/>
    <sheet name="2. Fase (2)" sheetId="5" r:id="rId5"/>
    <sheet name="Tiempos Totales" sheetId="6" r:id="rId6"/>
  </sheets>
  <definedNames>
    <definedName name="_xlnm.Print_Titles" localSheetId="3">'1 Fase (2)'!$1:$10</definedName>
    <definedName name="_xlnm.Print_Titles" localSheetId="4">'2. Fase (2)'!$1:$10</definedName>
    <definedName name="_xlnm.Print_Titles" localSheetId="2">'Datos Generales'!$1:$12</definedName>
    <definedName name="_xlnm.Print_Titles" localSheetId="1">'matriculas'!$1:$12</definedName>
    <definedName name="_xlnm.Print_Titles" localSheetId="0">'resumen'!$1:$32</definedName>
    <definedName name="_xlnm.Print_Titles" localSheetId="5">'Tiempos Totales'!$1:$10</definedName>
  </definedNames>
  <calcPr fullCalcOnLoad="1"/>
</workbook>
</file>

<file path=xl/sharedStrings.xml><?xml version="1.0" encoding="utf-8"?>
<sst xmlns="http://schemas.openxmlformats.org/spreadsheetml/2006/main" count="402" uniqueCount="205">
  <si>
    <t>Lugar:</t>
  </si>
  <si>
    <t>CATEGORIA</t>
  </si>
  <si>
    <t>Fecha:</t>
  </si>
  <si>
    <t>Kilometros totales</t>
  </si>
  <si>
    <t>Salida</t>
  </si>
  <si>
    <t xml:space="preserve"> A. M.</t>
  </si>
  <si>
    <t>Descanso total</t>
  </si>
  <si>
    <t>Hora de salida</t>
  </si>
  <si>
    <t>Velocidad Mínima:</t>
  </si>
  <si>
    <t>FASE I</t>
  </si>
  <si>
    <t>km.</t>
  </si>
  <si>
    <t>HORA SALIDA</t>
  </si>
  <si>
    <t>Horas</t>
  </si>
  <si>
    <t>Kilómetros 1º Fase</t>
  </si>
  <si>
    <t>FASE II</t>
  </si>
  <si>
    <t>Km. TOTALES</t>
  </si>
  <si>
    <t xml:space="preserve"> Km.</t>
  </si>
  <si>
    <t xml:space="preserve">Descanso </t>
  </si>
  <si>
    <t>NÚMERO FASES</t>
  </si>
  <si>
    <t>Acumuladas</t>
  </si>
  <si>
    <t>Kilómetros 2° Fase</t>
  </si>
  <si>
    <t>VEL MIN.</t>
  </si>
  <si>
    <t xml:space="preserve"> Km/H</t>
  </si>
  <si>
    <t>Descanso</t>
  </si>
  <si>
    <t>TIEMPO TOTAL</t>
  </si>
  <si>
    <t xml:space="preserve"> Horas</t>
  </si>
  <si>
    <t>Kilómetros 3° Fase</t>
  </si>
  <si>
    <t>DESCANSO TOTAL</t>
  </si>
  <si>
    <t>TOTALES</t>
  </si>
  <si>
    <t>Desc. Obligat.</t>
  </si>
  <si>
    <t>CIERRE DE CONTROL</t>
  </si>
  <si>
    <t>FASE   I</t>
  </si>
  <si>
    <t>FASE   II</t>
  </si>
  <si>
    <t xml:space="preserve">  Horas</t>
  </si>
  <si>
    <t>Según Control</t>
  </si>
  <si>
    <t>DISTANCIA</t>
  </si>
  <si>
    <t xml:space="preserve">  Km</t>
  </si>
  <si>
    <t>VELOCIDAD MÍNIMA</t>
  </si>
  <si>
    <t xml:space="preserve">  Km/H</t>
  </si>
  <si>
    <t>VELOCIDAD MÁXIMA</t>
  </si>
  <si>
    <t>Kmh</t>
  </si>
  <si>
    <t>TIEMPO LÍMITE</t>
  </si>
  <si>
    <t>APERTURA DE CONTROL</t>
  </si>
  <si>
    <t>TIEMPO MÍNIMO</t>
  </si>
  <si>
    <t>CIERRE CONTROL</t>
  </si>
  <si>
    <t>Descanso Obligatorio</t>
  </si>
  <si>
    <t xml:space="preserve"> Minutos</t>
  </si>
  <si>
    <t>IMPORTANTE</t>
  </si>
  <si>
    <t>Cat:</t>
  </si>
  <si>
    <t>DECLARACIÓN de PARTICIPANTES</t>
  </si>
  <si>
    <t>Fecha</t>
  </si>
  <si>
    <t>Km.</t>
  </si>
  <si>
    <t>H. Salida:</t>
  </si>
  <si>
    <t>MATRÍCULAS Y REPARTO DE DORSALES</t>
  </si>
  <si>
    <t xml:space="preserve">    Num.</t>
  </si>
  <si>
    <t>JINETE</t>
  </si>
  <si>
    <t>LDN</t>
  </si>
  <si>
    <t>CABALLO</t>
  </si>
  <si>
    <t>Nació</t>
  </si>
  <si>
    <t>Sexo</t>
  </si>
  <si>
    <t xml:space="preserve"> RAZA</t>
  </si>
  <si>
    <t>CAPA</t>
  </si>
  <si>
    <t>LAC</t>
  </si>
  <si>
    <t>LIC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</si>
  <si>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</si>
  <si>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</si>
  <si>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</si>
  <si>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</si>
  <si>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</si>
  <si>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</si>
  <si>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</si>
  <si>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</si>
  <si>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</si>
  <si>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</si>
  <si>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</si>
  <si>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</si>
  <si>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</si>
  <si>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</si>
  <si>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</si>
  <si>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</si>
  <si>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</si>
  <si>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</si>
  <si>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</si>
  <si>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</si>
  <si>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</si>
  <si>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</si>
  <si>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</si>
  <si>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</si>
  <si>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</si>
  <si>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</si>
  <si>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</si>
  <si>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</si>
  <si>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</si>
  <si>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</si>
  <si>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</si>
  <si>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</si>
  <si>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</si>
  <si>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</si>
  <si>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</si>
  <si>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</si>
  <si>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</si>
  <si>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</si>
  <si>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</si>
  <si>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</si>
  <si>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Raid de</t>
  </si>
  <si>
    <t>Hora de Salida:</t>
  </si>
  <si>
    <t>Descanso:</t>
  </si>
  <si>
    <t>Distancia:</t>
  </si>
  <si>
    <t>Velocidad Minima:</t>
  </si>
  <si>
    <t>Lista de Salida</t>
  </si>
  <si>
    <t>Num</t>
  </si>
  <si>
    <t>Jinete</t>
  </si>
  <si>
    <t>Caballo</t>
  </si>
  <si>
    <t>F. Territ.</t>
  </si>
  <si>
    <t>Hora de Salida</t>
  </si>
  <si>
    <t>Descanso entre las Fases</t>
  </si>
  <si>
    <t>1ª FASE</t>
  </si>
  <si>
    <t>Dorsal</t>
  </si>
  <si>
    <t>kms:</t>
  </si>
  <si>
    <t>LLEGADA</t>
  </si>
  <si>
    <t>VET-GATE</t>
  </si>
  <si>
    <t>TIEMPO</t>
  </si>
  <si>
    <t>VELOC.</t>
  </si>
  <si>
    <t>RECUPER.</t>
  </si>
  <si>
    <t>(hh:mm:ss)</t>
  </si>
  <si>
    <t>TIME</t>
  </si>
  <si>
    <t>Media 1 Fase</t>
  </si>
  <si>
    <t>1 FASE</t>
  </si>
  <si>
    <t>2ª FASE</t>
  </si>
  <si>
    <t>SUMA</t>
  </si>
  <si>
    <t>Media 2 F.</t>
  </si>
  <si>
    <t>2 FASE</t>
  </si>
  <si>
    <t>TOTAL</t>
  </si>
  <si>
    <t>.</t>
  </si>
  <si>
    <t>Kms.:</t>
  </si>
  <si>
    <t xml:space="preserve">     DATOS TOTALES</t>
  </si>
  <si>
    <t>MEDIA</t>
  </si>
  <si>
    <t>GLOBAL</t>
  </si>
  <si>
    <t>MARCHA</t>
  </si>
  <si>
    <t>(km/h)</t>
  </si>
  <si>
    <t>Raid El Madroño . Brunete</t>
  </si>
  <si>
    <t>Brunete</t>
  </si>
  <si>
    <t>Se conceden 2 presentaciones a los Controles Veterinarios; ambas a elegir por el participante en ambas fases y dentro de los 20 minutos despues de la llegada. Las fases terminan en meta</t>
  </si>
  <si>
    <t>CET-P</t>
  </si>
  <si>
    <t>Raquel Moreira  Navarro</t>
  </si>
  <si>
    <t>Azahara Martinez de la Rosa</t>
  </si>
  <si>
    <t>Leticia Irazu García</t>
  </si>
  <si>
    <t>Patricia Rodríguez</t>
  </si>
  <si>
    <t>Francisco Sánchez de la Fuente</t>
  </si>
  <si>
    <t>Juan García de La Peña</t>
  </si>
  <si>
    <t>Vinciane van Damme</t>
  </si>
  <si>
    <t>Alfonso Urquiza</t>
  </si>
  <si>
    <t>Lucia González</t>
  </si>
  <si>
    <t>Alejandro Conradi</t>
  </si>
  <si>
    <t>Rodrigo Alzaga Peña</t>
  </si>
  <si>
    <t>Adela Couder Sendra</t>
  </si>
  <si>
    <t>Carlos Madera García</t>
  </si>
  <si>
    <t>Jacobo Cobaleda Torregrosa</t>
  </si>
  <si>
    <t>Andre Borge</t>
  </si>
  <si>
    <t>MA</t>
  </si>
  <si>
    <t>CL</t>
  </si>
  <si>
    <t>Sombra Gris</t>
  </si>
  <si>
    <t>Nirvana</t>
  </si>
  <si>
    <t>Cielo</t>
  </si>
  <si>
    <t>Brutal</t>
  </si>
  <si>
    <t>Arezu</t>
  </si>
  <si>
    <t>HM Silman</t>
  </si>
  <si>
    <t>Tbo Colega</t>
  </si>
  <si>
    <t>Anwar Emir</t>
  </si>
  <si>
    <t>Safwa</t>
  </si>
  <si>
    <t>Yep Flying Star</t>
  </si>
  <si>
    <t>Milano</t>
  </si>
  <si>
    <t>Makorini</t>
  </si>
  <si>
    <t>Fissiba</t>
  </si>
  <si>
    <t>Fanatica de Tusitala</t>
  </si>
  <si>
    <t>Winona</t>
  </si>
  <si>
    <t>H</t>
  </si>
  <si>
    <t>M</t>
  </si>
  <si>
    <t>MC</t>
  </si>
  <si>
    <t>Prá</t>
  </si>
  <si>
    <t>Aá</t>
  </si>
  <si>
    <t>Cruz.</t>
  </si>
  <si>
    <t>Ind.</t>
  </si>
  <si>
    <t>Tordo</t>
  </si>
  <si>
    <t>Alazán</t>
  </si>
  <si>
    <t>Castaño</t>
  </si>
  <si>
    <t>Perla</t>
  </si>
  <si>
    <t>MA-12314</t>
  </si>
  <si>
    <t>MA-12783</t>
  </si>
  <si>
    <t>MA-12142</t>
  </si>
  <si>
    <t>MA-12141</t>
  </si>
  <si>
    <t>CL-13155</t>
  </si>
  <si>
    <t>MA-13070</t>
  </si>
  <si>
    <t>MA-13088</t>
  </si>
  <si>
    <t>MA-9517</t>
  </si>
  <si>
    <t>MA-12136</t>
  </si>
  <si>
    <t>MA-12489</t>
  </si>
  <si>
    <t>CL-20505</t>
  </si>
  <si>
    <t>CL-2413</t>
  </si>
  <si>
    <t>1902010045</t>
  </si>
  <si>
    <t>CAT: CET-P</t>
  </si>
  <si>
    <t>Eliminado Trote</t>
  </si>
  <si>
    <t>Eliminado Recorrido</t>
  </si>
  <si>
    <t>Puntos</t>
  </si>
  <si>
    <t>Eliminado recorrido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</si>
</sst>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dd:hh:mm"/>
    <numFmt numFmtId="193" formatCode="hh\.mm\.ss"/>
    <numFmt numFmtId="194" formatCode="d/m/yy"/>
    <numFmt numFmtId="195" formatCode="hh\.mm"/>
    <numFmt numFmtId="196" formatCode="dd\-mm\-yy;@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8"/>
      <name val="Arial"/>
      <family val="0"/>
    </font>
    <font>
      <b/>
      <u val="single"/>
      <sz val="10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7"/>
      <color indexed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2"/>
      <color indexed="8"/>
      <name val="Arial"/>
      <family val="2"/>
    </font>
    <font>
      <b/>
      <u val="single"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Baskerville"/>
      <family val="1"/>
    </font>
    <font>
      <sz val="12"/>
      <name val="SWISS"/>
      <family val="0"/>
    </font>
    <font>
      <b/>
      <i/>
      <sz val="32"/>
      <color indexed="1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8"/>
      <color indexed="10"/>
      <name val="Arial Narrow"/>
      <family val="2"/>
    </font>
    <font>
      <b/>
      <i/>
      <sz val="32"/>
      <name val="Times New Roman"/>
      <family val="1"/>
    </font>
    <font>
      <b/>
      <sz val="12"/>
      <name val="Arial"/>
      <family val="2"/>
    </font>
    <font>
      <b/>
      <sz val="16"/>
      <color indexed="10"/>
      <name val="Arial Narrow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b/>
      <i/>
      <sz val="28"/>
      <color indexed="17"/>
      <name val="Times New Roman"/>
      <family val="1"/>
    </font>
    <font>
      <b/>
      <i/>
      <sz val="28"/>
      <name val="Times New Roman"/>
      <family val="1"/>
    </font>
    <font>
      <b/>
      <sz val="9"/>
      <name val="Arial"/>
      <family val="2"/>
    </font>
    <font>
      <b/>
      <i/>
      <sz val="22"/>
      <color indexed="17"/>
      <name val="Times New Roman"/>
      <family val="1"/>
    </font>
    <font>
      <b/>
      <sz val="14"/>
      <color indexed="17"/>
      <name val="Arial Narrow"/>
      <family val="2"/>
    </font>
    <font>
      <b/>
      <i/>
      <sz val="2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42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thin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ouble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>
        <color indexed="17"/>
      </bottom>
    </border>
    <border>
      <left>
        <color indexed="63"/>
      </left>
      <right style="double">
        <color indexed="17"/>
      </right>
      <top style="medium"/>
      <bottom style="double">
        <color indexed="1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24"/>
      </top>
      <bottom>
        <color indexed="24"/>
      </bottom>
    </border>
    <border>
      <left style="medium"/>
      <right>
        <color indexed="63"/>
      </right>
      <top style="double">
        <color indexed="17"/>
      </top>
      <bottom>
        <color indexed="63"/>
      </bottom>
    </border>
    <border>
      <left style="medium"/>
      <right>
        <color indexed="24"/>
      </right>
      <top>
        <color indexed="24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7"/>
      </bottom>
    </border>
    <border>
      <left style="medium"/>
      <right>
        <color indexed="63"/>
      </right>
      <top style="double">
        <color indexed="17"/>
      </top>
      <bottom style="double">
        <color indexed="17"/>
      </bottom>
    </border>
    <border>
      <left style="medium"/>
      <right>
        <color indexed="63"/>
      </right>
      <top>
        <color indexed="63"/>
      </top>
      <bottom style="thin">
        <color indexed="17"/>
      </bottom>
    </border>
    <border>
      <left style="double">
        <color indexed="17"/>
      </left>
      <right>
        <color indexed="63"/>
      </right>
      <top style="medium"/>
      <bottom style="double">
        <color indexed="17"/>
      </bottom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21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1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4" fillId="2" borderId="7" xfId="0" applyFont="1" applyFill="1" applyBorder="1" applyAlignment="1">
      <alignment/>
    </xf>
    <xf numFmtId="0" fontId="7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11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/>
    </xf>
    <xf numFmtId="0" fontId="5" fillId="2" borderId="5" xfId="0" applyFont="1" applyFill="1" applyBorder="1" applyAlignment="1">
      <alignment horizontal="centerContinuous" vertical="center"/>
    </xf>
    <xf numFmtId="0" fontId="0" fillId="0" borderId="2" xfId="0" applyBorder="1" applyAlignment="1">
      <alignment/>
    </xf>
    <xf numFmtId="0" fontId="8" fillId="2" borderId="10" xfId="0" applyFont="1" applyFill="1" applyBorder="1" applyAlignment="1">
      <alignment horizontal="centerContinuous" vertical="center"/>
    </xf>
    <xf numFmtId="0" fontId="1" fillId="0" borderId="0" xfId="0" applyFont="1" applyAlignment="1">
      <alignment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7" fillId="2" borderId="2" xfId="0" applyFont="1" applyFill="1" applyBorder="1" applyAlignment="1">
      <alignment horizontal="left" vertical="center"/>
    </xf>
    <xf numFmtId="0" fontId="0" fillId="0" borderId="8" xfId="0" applyBorder="1" applyAlignment="1">
      <alignment/>
    </xf>
    <xf numFmtId="0" fontId="13" fillId="2" borderId="10" xfId="0" applyFont="1" applyFill="1" applyBorder="1" applyAlignment="1" quotePrefix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 quotePrefix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21" fontId="18" fillId="2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21" fontId="19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21" fontId="19" fillId="0" borderId="14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1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0" fillId="0" borderId="1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24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6" fillId="0" borderId="0" xfId="0" applyNumberFormat="1" applyFont="1" applyBorder="1" applyAlignment="1">
      <alignment/>
    </xf>
    <xf numFmtId="21" fontId="26" fillId="0" borderId="15" xfId="0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21" fontId="21" fillId="0" borderId="0" xfId="0" applyNumberFormat="1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30" fillId="0" borderId="0" xfId="0" applyNumberFormat="1" applyFont="1" applyBorder="1" applyAlignment="1">
      <alignment/>
    </xf>
    <xf numFmtId="0" fontId="22" fillId="0" borderId="3" xfId="0" applyNumberFormat="1" applyFont="1" applyBorder="1" applyAlignment="1">
      <alignment horizontal="center"/>
    </xf>
    <xf numFmtId="0" fontId="26" fillId="0" borderId="3" xfId="0" applyNumberFormat="1" applyFont="1" applyBorder="1" applyAlignment="1">
      <alignment/>
    </xf>
    <xf numFmtId="0" fontId="29" fillId="0" borderId="0" xfId="0" applyNumberFormat="1" applyFont="1" applyBorder="1" applyAlignment="1">
      <alignment horizontal="right"/>
    </xf>
    <xf numFmtId="0" fontId="21" fillId="1" borderId="16" xfId="0" applyNumberFormat="1" applyFont="1" applyFill="1" applyBorder="1" applyAlignment="1">
      <alignment horizontal="center"/>
    </xf>
    <xf numFmtId="0" fontId="30" fillId="0" borderId="17" xfId="0" applyNumberFormat="1" applyFont="1" applyBorder="1" applyAlignment="1">
      <alignment horizontal="center"/>
    </xf>
    <xf numFmtId="0" fontId="31" fillId="0" borderId="17" xfId="0" applyNumberFormat="1" applyFont="1" applyBorder="1" applyAlignment="1">
      <alignment/>
    </xf>
    <xf numFmtId="0" fontId="31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 horizontal="left"/>
    </xf>
    <xf numFmtId="3" fontId="31" fillId="0" borderId="17" xfId="0" applyNumberFormat="1" applyFont="1" applyBorder="1" applyAlignment="1">
      <alignment/>
    </xf>
    <xf numFmtId="0" fontId="31" fillId="0" borderId="17" xfId="0" applyNumberFormat="1" applyFont="1" applyBorder="1" applyAlignment="1">
      <alignment horizontal="center"/>
    </xf>
    <xf numFmtId="0" fontId="31" fillId="0" borderId="18" xfId="0" applyNumberFormat="1" applyFont="1" applyBorder="1" applyAlignment="1">
      <alignment horizontal="left"/>
    </xf>
    <xf numFmtId="0" fontId="21" fillId="1" borderId="19" xfId="0" applyNumberFormat="1" applyFont="1" applyFill="1" applyBorder="1" applyAlignment="1">
      <alignment horizontal="center"/>
    </xf>
    <xf numFmtId="0" fontId="30" fillId="0" borderId="20" xfId="0" applyNumberFormat="1" applyFont="1" applyBorder="1" applyAlignment="1">
      <alignment horizontal="center"/>
    </xf>
    <xf numFmtId="0" fontId="31" fillId="0" borderId="20" xfId="0" applyNumberFormat="1" applyFont="1" applyBorder="1" applyAlignment="1">
      <alignment/>
    </xf>
    <xf numFmtId="0" fontId="31" fillId="0" borderId="21" xfId="0" applyNumberFormat="1" applyFont="1" applyBorder="1" applyAlignment="1">
      <alignment/>
    </xf>
    <xf numFmtId="0" fontId="31" fillId="0" borderId="21" xfId="0" applyNumberFormat="1" applyFont="1" applyBorder="1" applyAlignment="1">
      <alignment horizontal="left"/>
    </xf>
    <xf numFmtId="3" fontId="31" fillId="0" borderId="20" xfId="0" applyNumberFormat="1" applyFont="1" applyBorder="1" applyAlignment="1">
      <alignment/>
    </xf>
    <xf numFmtId="0" fontId="31" fillId="0" borderId="20" xfId="0" applyNumberFormat="1" applyFont="1" applyBorder="1" applyAlignment="1">
      <alignment horizontal="center"/>
    </xf>
    <xf numFmtId="0" fontId="31" fillId="0" borderId="22" xfId="0" applyNumberFormat="1" applyFont="1" applyBorder="1" applyAlignment="1">
      <alignment horizontal="left"/>
    </xf>
    <xf numFmtId="0" fontId="33" fillId="3" borderId="23" xfId="0" applyNumberFormat="1" applyFont="1" applyFill="1" applyBorder="1" applyAlignment="1">
      <alignment horizontal="centerContinuous"/>
    </xf>
    <xf numFmtId="0" fontId="33" fillId="3" borderId="24" xfId="0" applyNumberFormat="1" applyFont="1" applyFill="1" applyBorder="1" applyAlignment="1">
      <alignment horizontal="centerContinuous"/>
    </xf>
    <xf numFmtId="0" fontId="21" fillId="3" borderId="14" xfId="0" applyNumberFormat="1" applyFont="1" applyFill="1" applyBorder="1" applyAlignment="1">
      <alignment/>
    </xf>
    <xf numFmtId="0" fontId="21" fillId="3" borderId="3" xfId="0" applyNumberFormat="1" applyFont="1" applyFill="1" applyBorder="1" applyAlignment="1">
      <alignment/>
    </xf>
    <xf numFmtId="0" fontId="21" fillId="3" borderId="4" xfId="0" applyNumberFormat="1" applyFont="1" applyFill="1" applyBorder="1" applyAlignment="1">
      <alignment/>
    </xf>
    <xf numFmtId="0" fontId="21" fillId="3" borderId="3" xfId="0" applyNumberFormat="1" applyFont="1" applyFill="1" applyBorder="1" applyAlignment="1">
      <alignment horizontal="left"/>
    </xf>
    <xf numFmtId="0" fontId="21" fillId="3" borderId="4" xfId="0" applyNumberFormat="1" applyFont="1" applyFill="1" applyBorder="1" applyAlignment="1">
      <alignment horizontal="left"/>
    </xf>
    <xf numFmtId="1" fontId="21" fillId="3" borderId="3" xfId="0" applyNumberFormat="1" applyFont="1" applyFill="1" applyBorder="1" applyAlignment="1">
      <alignment horizontal="left"/>
    </xf>
    <xf numFmtId="21" fontId="21" fillId="3" borderId="4" xfId="0" applyNumberFormat="1" applyFont="1" applyFill="1" applyBorder="1" applyAlignment="1">
      <alignment horizontal="left"/>
    </xf>
    <xf numFmtId="0" fontId="22" fillId="3" borderId="25" xfId="0" applyNumberFormat="1" applyFont="1" applyFill="1" applyBorder="1" applyAlignment="1">
      <alignment horizontal="centerContinuous"/>
    </xf>
    <xf numFmtId="0" fontId="21" fillId="3" borderId="26" xfId="0" applyNumberFormat="1" applyFont="1" applyFill="1" applyBorder="1" applyAlignment="1">
      <alignment horizontal="centerContinuous"/>
    </xf>
    <xf numFmtId="0" fontId="26" fillId="3" borderId="26" xfId="0" applyNumberFormat="1" applyFont="1" applyFill="1" applyBorder="1" applyAlignment="1">
      <alignment horizontal="centerContinuous"/>
    </xf>
    <xf numFmtId="0" fontId="26" fillId="3" borderId="27" xfId="0" applyNumberFormat="1" applyFont="1" applyFill="1" applyBorder="1" applyAlignment="1">
      <alignment horizontal="centerContinuous"/>
    </xf>
    <xf numFmtId="0" fontId="22" fillId="3" borderId="28" xfId="0" applyNumberFormat="1" applyFont="1" applyFill="1" applyBorder="1" applyAlignment="1">
      <alignment horizontal="centerContinuous"/>
    </xf>
    <xf numFmtId="0" fontId="26" fillId="3" borderId="0" xfId="0" applyNumberFormat="1" applyFont="1" applyFill="1" applyBorder="1" applyAlignment="1">
      <alignment/>
    </xf>
    <xf numFmtId="0" fontId="26" fillId="3" borderId="29" xfId="0" applyNumberFormat="1" applyFont="1" applyFill="1" applyBorder="1" applyAlignment="1">
      <alignment/>
    </xf>
    <xf numFmtId="0" fontId="21" fillId="3" borderId="30" xfId="0" applyNumberFormat="1" applyFont="1" applyFill="1" applyBorder="1" applyAlignment="1">
      <alignment horizontal="centerContinuous" vertical="top"/>
    </xf>
    <xf numFmtId="0" fontId="26" fillId="3" borderId="31" xfId="0" applyNumberFormat="1" applyFont="1" applyFill="1" applyBorder="1" applyAlignment="1">
      <alignment horizontal="centerContinuous"/>
    </xf>
    <xf numFmtId="0" fontId="26" fillId="3" borderId="32" xfId="0" applyNumberFormat="1" applyFont="1" applyFill="1" applyBorder="1" applyAlignment="1">
      <alignment horizontal="centerContinuous"/>
    </xf>
    <xf numFmtId="0" fontId="21" fillId="4" borderId="33" xfId="0" applyNumberFormat="1" applyFont="1" applyFill="1" applyBorder="1" applyAlignment="1">
      <alignment horizontal="left"/>
    </xf>
    <xf numFmtId="0" fontId="21" fillId="4" borderId="34" xfId="0" applyNumberFormat="1" applyFont="1" applyFill="1" applyBorder="1" applyAlignment="1">
      <alignment horizontal="center"/>
    </xf>
    <xf numFmtId="0" fontId="21" fillId="4" borderId="35" xfId="0" applyNumberFormat="1" applyFont="1" applyFill="1" applyBorder="1" applyAlignment="1">
      <alignment horizontal="center"/>
    </xf>
    <xf numFmtId="0" fontId="21" fillId="4" borderId="36" xfId="0" applyNumberFormat="1" applyFont="1" applyFill="1" applyBorder="1" applyAlignment="1">
      <alignment horizontal="left"/>
    </xf>
    <xf numFmtId="0" fontId="21" fillId="4" borderId="36" xfId="0" applyNumberFormat="1" applyFont="1" applyFill="1" applyBorder="1" applyAlignment="1">
      <alignment/>
    </xf>
    <xf numFmtId="0" fontId="21" fillId="4" borderId="36" xfId="0" applyNumberFormat="1" applyFont="1" applyFill="1" applyBorder="1" applyAlignment="1">
      <alignment horizontal="center"/>
    </xf>
    <xf numFmtId="0" fontId="21" fillId="4" borderId="37" xfId="0" applyNumberFormat="1" applyFont="1" applyFill="1" applyBorder="1" applyAlignment="1">
      <alignment horizontal="center"/>
    </xf>
    <xf numFmtId="0" fontId="21" fillId="4" borderId="38" xfId="0" applyNumberFormat="1" applyFont="1" applyFill="1" applyBorder="1" applyAlignment="1">
      <alignment horizontal="left"/>
    </xf>
    <xf numFmtId="0" fontId="21" fillId="4" borderId="39" xfId="0" applyNumberFormat="1" applyFont="1" applyFill="1" applyBorder="1" applyAlignment="1">
      <alignment horizontal="center"/>
    </xf>
    <xf numFmtId="15" fontId="21" fillId="4" borderId="39" xfId="0" applyNumberFormat="1" applyFont="1" applyFill="1" applyBorder="1" applyAlignment="1">
      <alignment horizontal="centerContinuous"/>
    </xf>
    <xf numFmtId="0" fontId="22" fillId="4" borderId="39" xfId="0" applyNumberFormat="1" applyFont="1" applyFill="1" applyBorder="1" applyAlignment="1">
      <alignment horizontal="right"/>
    </xf>
    <xf numFmtId="193" fontId="21" fillId="4" borderId="39" xfId="0" applyNumberFormat="1" applyFont="1" applyFill="1" applyBorder="1" applyAlignment="1">
      <alignment horizontal="centerContinuous"/>
    </xf>
    <xf numFmtId="0" fontId="22" fillId="4" borderId="40" xfId="0" applyNumberFormat="1" applyFont="1" applyFill="1" applyBorder="1" applyAlignment="1">
      <alignment horizontal="centerContinuous"/>
    </xf>
    <xf numFmtId="0" fontId="30" fillId="5" borderId="41" xfId="0" applyNumberFormat="1" applyFont="1" applyFill="1" applyBorder="1" applyAlignment="1">
      <alignment/>
    </xf>
    <xf numFmtId="0" fontId="30" fillId="5" borderId="42" xfId="0" applyNumberFormat="1" applyFont="1" applyFill="1" applyBorder="1" applyAlignment="1">
      <alignment/>
    </xf>
    <xf numFmtId="0" fontId="30" fillId="5" borderId="42" xfId="0" applyNumberFormat="1" applyFont="1" applyFill="1" applyBorder="1" applyAlignment="1">
      <alignment horizontal="centerContinuous"/>
    </xf>
    <xf numFmtId="0" fontId="30" fillId="5" borderId="43" xfId="0" applyNumberFormat="1" applyFont="1" applyFill="1" applyBorder="1" applyAlignment="1">
      <alignment horizontal="centerContinuous"/>
    </xf>
    <xf numFmtId="0" fontId="35" fillId="5" borderId="41" xfId="0" applyNumberFormat="1" applyFont="1" applyFill="1" applyBorder="1" applyAlignment="1">
      <alignment horizontal="centerContinuous"/>
    </xf>
    <xf numFmtId="0" fontId="32" fillId="5" borderId="42" xfId="0" applyNumberFormat="1" applyFont="1" applyFill="1" applyBorder="1" applyAlignment="1">
      <alignment horizontal="centerContinuous"/>
    </xf>
    <xf numFmtId="0" fontId="32" fillId="5" borderId="43" xfId="0" applyNumberFormat="1" applyFont="1" applyFill="1" applyBorder="1" applyAlignment="1">
      <alignment horizontal="centerContinuous"/>
    </xf>
    <xf numFmtId="15" fontId="36" fillId="0" borderId="0" xfId="0" applyNumberFormat="1" applyFont="1" applyAlignment="1">
      <alignment horizontal="left"/>
    </xf>
    <xf numFmtId="21" fontId="37" fillId="0" borderId="0" xfId="0" applyNumberFormat="1" applyFont="1" applyBorder="1" applyAlignment="1">
      <alignment horizontal="right"/>
    </xf>
    <xf numFmtId="21" fontId="37" fillId="0" borderId="44" xfId="0" applyNumberFormat="1" applyFont="1" applyBorder="1" applyAlignment="1">
      <alignment/>
    </xf>
    <xf numFmtId="0" fontId="37" fillId="0" borderId="45" xfId="0" applyNumberFormat="1" applyFont="1" applyBorder="1" applyAlignment="1">
      <alignment/>
    </xf>
    <xf numFmtId="0" fontId="37" fillId="0" borderId="46" xfId="0" applyFont="1" applyBorder="1" applyAlignment="1">
      <alignment/>
    </xf>
    <xf numFmtId="0" fontId="38" fillId="0" borderId="46" xfId="0" applyFont="1" applyBorder="1" applyAlignment="1">
      <alignment/>
    </xf>
    <xf numFmtId="0" fontId="38" fillId="0" borderId="46" xfId="0" applyFont="1" applyBorder="1" applyAlignment="1">
      <alignment horizontal="left"/>
    </xf>
    <xf numFmtId="21" fontId="37" fillId="0" borderId="47" xfId="0" applyNumberFormat="1" applyFont="1" applyFill="1" applyBorder="1" applyAlignment="1">
      <alignment horizontal="center"/>
    </xf>
    <xf numFmtId="0" fontId="39" fillId="0" borderId="0" xfId="0" applyNumberFormat="1" applyFont="1" applyBorder="1" applyAlignment="1">
      <alignment/>
    </xf>
    <xf numFmtId="0" fontId="37" fillId="0" borderId="46" xfId="0" applyNumberFormat="1" applyFont="1" applyBorder="1" applyAlignment="1">
      <alignment/>
    </xf>
    <xf numFmtId="21" fontId="37" fillId="0" borderId="46" xfId="0" applyNumberFormat="1" applyFont="1" applyBorder="1" applyAlignment="1">
      <alignment/>
    </xf>
    <xf numFmtId="0" fontId="38" fillId="0" borderId="47" xfId="0" applyNumberFormat="1" applyFont="1" applyBorder="1" applyAlignment="1">
      <alignment/>
    </xf>
    <xf numFmtId="0" fontId="37" fillId="0" borderId="48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21" fontId="37" fillId="0" borderId="49" xfId="0" applyNumberFormat="1" applyFont="1" applyFill="1" applyBorder="1" applyAlignment="1">
      <alignment horizontal="center"/>
    </xf>
    <xf numFmtId="0" fontId="38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0" fontId="38" fillId="0" borderId="49" xfId="0" applyNumberFormat="1" applyFont="1" applyBorder="1" applyAlignment="1">
      <alignment/>
    </xf>
    <xf numFmtId="0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right"/>
    </xf>
    <xf numFmtId="0" fontId="38" fillId="0" borderId="49" xfId="0" applyNumberFormat="1" applyFont="1" applyBorder="1" applyAlignment="1">
      <alignment horizontal="center"/>
    </xf>
    <xf numFmtId="193" fontId="37" fillId="0" borderId="49" xfId="0" applyNumberFormat="1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21" fontId="37" fillId="0" borderId="0" xfId="0" applyNumberFormat="1" applyFont="1" applyBorder="1" applyAlignment="1">
      <alignment/>
    </xf>
    <xf numFmtId="0" fontId="37" fillId="0" borderId="50" xfId="0" applyNumberFormat="1" applyFont="1" applyBorder="1" applyAlignment="1">
      <alignment/>
    </xf>
    <xf numFmtId="0" fontId="37" fillId="0" borderId="44" xfId="0" applyFont="1" applyBorder="1" applyAlignment="1">
      <alignment/>
    </xf>
    <xf numFmtId="0" fontId="38" fillId="0" borderId="44" xfId="0" applyFont="1" applyBorder="1" applyAlignment="1">
      <alignment/>
    </xf>
    <xf numFmtId="0" fontId="38" fillId="0" borderId="44" xfId="0" applyFont="1" applyBorder="1" applyAlignment="1">
      <alignment horizontal="center"/>
    </xf>
    <xf numFmtId="193" fontId="37" fillId="0" borderId="51" xfId="0" applyNumberFormat="1" applyFont="1" applyFill="1" applyBorder="1" applyAlignment="1">
      <alignment horizontal="center"/>
    </xf>
    <xf numFmtId="0" fontId="37" fillId="0" borderId="44" xfId="0" applyNumberFormat="1" applyFont="1" applyBorder="1" applyAlignment="1">
      <alignment/>
    </xf>
    <xf numFmtId="0" fontId="38" fillId="0" borderId="51" xfId="0" applyNumberFormat="1" applyFont="1" applyBorder="1" applyAlignment="1">
      <alignment/>
    </xf>
    <xf numFmtId="0" fontId="37" fillId="0" borderId="52" xfId="0" applyNumberFormat="1" applyFont="1" applyBorder="1" applyAlignment="1">
      <alignment/>
    </xf>
    <xf numFmtId="0" fontId="38" fillId="0" borderId="46" xfId="0" applyNumberFormat="1" applyFont="1" applyBorder="1" applyAlignment="1">
      <alignment/>
    </xf>
    <xf numFmtId="0" fontId="38" fillId="0" borderId="53" xfId="0" applyNumberFormat="1" applyFont="1" applyBorder="1" applyAlignment="1">
      <alignment/>
    </xf>
    <xf numFmtId="193" fontId="38" fillId="0" borderId="46" xfId="0" applyNumberFormat="1" applyFont="1" applyBorder="1" applyAlignment="1">
      <alignment horizontal="centerContinuous"/>
    </xf>
    <xf numFmtId="193" fontId="38" fillId="0" borderId="53" xfId="0" applyNumberFormat="1" applyFont="1" applyBorder="1" applyAlignment="1">
      <alignment horizontal="centerContinuous"/>
    </xf>
    <xf numFmtId="0" fontId="37" fillId="0" borderId="54" xfId="0" applyNumberFormat="1" applyFont="1" applyBorder="1" applyAlignment="1">
      <alignment/>
    </xf>
    <xf numFmtId="0" fontId="38" fillId="0" borderId="55" xfId="0" applyNumberFormat="1" applyFont="1" applyBorder="1" applyAlignment="1">
      <alignment/>
    </xf>
    <xf numFmtId="0" fontId="37" fillId="0" borderId="56" xfId="0" applyNumberFormat="1" applyFont="1" applyBorder="1" applyAlignment="1">
      <alignment/>
    </xf>
    <xf numFmtId="0" fontId="37" fillId="0" borderId="57" xfId="0" applyNumberFormat="1" applyFont="1" applyBorder="1" applyAlignment="1">
      <alignment/>
    </xf>
    <xf numFmtId="0" fontId="38" fillId="0" borderId="57" xfId="0" applyNumberFormat="1" applyFont="1" applyBorder="1" applyAlignment="1">
      <alignment/>
    </xf>
    <xf numFmtId="21" fontId="37" fillId="0" borderId="57" xfId="0" applyNumberFormat="1" applyFont="1" applyBorder="1" applyAlignment="1">
      <alignment/>
    </xf>
    <xf numFmtId="0" fontId="38" fillId="0" borderId="58" xfId="0" applyNumberFormat="1" applyFont="1" applyBorder="1" applyAlignment="1">
      <alignment/>
    </xf>
    <xf numFmtId="0" fontId="38" fillId="0" borderId="57" xfId="0" applyFont="1" applyBorder="1" applyAlignment="1">
      <alignment/>
    </xf>
    <xf numFmtId="21" fontId="37" fillId="0" borderId="57" xfId="0" applyNumberFormat="1" applyFont="1" applyBorder="1" applyAlignment="1">
      <alignment horizontal="right"/>
    </xf>
    <xf numFmtId="193" fontId="37" fillId="0" borderId="46" xfId="0" applyNumberFormat="1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4" fillId="0" borderId="59" xfId="0" applyNumberFormat="1" applyFont="1" applyBorder="1" applyAlignment="1">
      <alignment/>
    </xf>
    <xf numFmtId="0" fontId="24" fillId="0" borderId="60" xfId="0" applyNumberFormat="1" applyFont="1" applyBorder="1" applyAlignment="1">
      <alignment/>
    </xf>
    <xf numFmtId="0" fontId="25" fillId="3" borderId="61" xfId="0" applyNumberFormat="1" applyFont="1" applyFill="1" applyBorder="1" applyAlignment="1">
      <alignment horizontal="centerContinuous"/>
    </xf>
    <xf numFmtId="0" fontId="25" fillId="3" borderId="62" xfId="0" applyNumberFormat="1" applyFont="1" applyFill="1" applyBorder="1" applyAlignment="1">
      <alignment horizontal="centerContinuous"/>
    </xf>
    <xf numFmtId="0" fontId="24" fillId="0" borderId="16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0" fontId="0" fillId="0" borderId="63" xfId="0" applyBorder="1" applyAlignment="1">
      <alignment/>
    </xf>
    <xf numFmtId="0" fontId="34" fillId="3" borderId="0" xfId="0" applyNumberFormat="1" applyFont="1" applyFill="1" applyBorder="1" applyAlignment="1">
      <alignment/>
    </xf>
    <xf numFmtId="0" fontId="21" fillId="0" borderId="0" xfId="0" applyNumberFormat="1" applyFont="1" applyBorder="1" applyAlignment="1">
      <alignment/>
    </xf>
    <xf numFmtId="0" fontId="0" fillId="0" borderId="64" xfId="0" applyBorder="1" applyAlignment="1">
      <alignment/>
    </xf>
    <xf numFmtId="0" fontId="26" fillId="0" borderId="16" xfId="0" applyNumberFormat="1" applyFont="1" applyBorder="1" applyAlignment="1">
      <alignment/>
    </xf>
    <xf numFmtId="0" fontId="26" fillId="0" borderId="63" xfId="0" applyNumberFormat="1" applyFont="1" applyBorder="1" applyAlignment="1">
      <alignment/>
    </xf>
    <xf numFmtId="0" fontId="37" fillId="0" borderId="65" xfId="0" applyNumberFormat="1" applyFont="1" applyBorder="1" applyAlignment="1">
      <alignment/>
    </xf>
    <xf numFmtId="0" fontId="37" fillId="0" borderId="16" xfId="0" applyNumberFormat="1" applyFont="1" applyBorder="1" applyAlignment="1">
      <alignment/>
    </xf>
    <xf numFmtId="0" fontId="38" fillId="0" borderId="66" xfId="0" applyFont="1" applyBorder="1" applyAlignment="1">
      <alignment/>
    </xf>
    <xf numFmtId="0" fontId="37" fillId="0" borderId="67" xfId="0" applyNumberFormat="1" applyFont="1" applyBorder="1" applyAlignment="1">
      <alignment/>
    </xf>
    <xf numFmtId="0" fontId="30" fillId="0" borderId="16" xfId="0" applyNumberFormat="1" applyFont="1" applyBorder="1" applyAlignment="1">
      <alignment/>
    </xf>
    <xf numFmtId="0" fontId="30" fillId="5" borderId="68" xfId="0" applyNumberFormat="1" applyFont="1" applyFill="1" applyBorder="1" applyAlignment="1">
      <alignment/>
    </xf>
    <xf numFmtId="0" fontId="37" fillId="0" borderId="69" xfId="0" applyNumberFormat="1" applyFont="1" applyBorder="1" applyAlignment="1">
      <alignment/>
    </xf>
    <xf numFmtId="0" fontId="40" fillId="0" borderId="0" xfId="0" applyNumberFormat="1" applyFont="1" applyBorder="1" applyAlignment="1">
      <alignment/>
    </xf>
    <xf numFmtId="15" fontId="41" fillId="3" borderId="3" xfId="0" applyNumberFormat="1" applyFont="1" applyFill="1" applyBorder="1" applyAlignment="1">
      <alignment horizontal="centerContinuous"/>
    </xf>
    <xf numFmtId="2" fontId="19" fillId="0" borderId="14" xfId="0" applyNumberFormat="1" applyFont="1" applyBorder="1" applyAlignment="1">
      <alignment horizontal="center"/>
    </xf>
    <xf numFmtId="0" fontId="19" fillId="0" borderId="6" xfId="0" applyFont="1" applyBorder="1" applyAlignment="1">
      <alignment/>
    </xf>
    <xf numFmtId="2" fontId="19" fillId="0" borderId="6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16" fillId="2" borderId="0" xfId="0" applyNumberFormat="1" applyFont="1" applyFill="1" applyAlignment="1">
      <alignment horizontal="left"/>
    </xf>
    <xf numFmtId="0" fontId="42" fillId="0" borderId="0" xfId="0" applyNumberFormat="1" applyFont="1" applyFill="1" applyBorder="1" applyAlignment="1">
      <alignment horizontal="centerContinuous"/>
    </xf>
    <xf numFmtId="0" fontId="43" fillId="3" borderId="3" xfId="0" applyNumberFormat="1" applyFont="1" applyFill="1" applyBorder="1" applyAlignment="1">
      <alignment horizontal="centerContinuous"/>
    </xf>
    <xf numFmtId="0" fontId="43" fillId="3" borderId="4" xfId="0" applyNumberFormat="1" applyFont="1" applyFill="1" applyBorder="1" applyAlignment="1">
      <alignment horizontal="centerContinuous"/>
    </xf>
    <xf numFmtId="21" fontId="1" fillId="0" borderId="0" xfId="0" applyNumberFormat="1" applyFont="1" applyBorder="1" applyAlignment="1">
      <alignment horizontal="centerContinuous"/>
    </xf>
    <xf numFmtId="21" fontId="1" fillId="0" borderId="55" xfId="0" applyNumberFormat="1" applyFont="1" applyBorder="1" applyAlignment="1">
      <alignment horizontal="centerContinuous"/>
    </xf>
    <xf numFmtId="14" fontId="1" fillId="0" borderId="0" xfId="0" applyNumberFormat="1" applyFont="1" applyAlignment="1">
      <alignment/>
    </xf>
    <xf numFmtId="14" fontId="44" fillId="0" borderId="0" xfId="0" applyNumberFormat="1" applyFont="1" applyAlignment="1">
      <alignment/>
    </xf>
    <xf numFmtId="0" fontId="45" fillId="3" borderId="70" xfId="0" applyNumberFormat="1" applyFont="1" applyFill="1" applyBorder="1" applyAlignment="1">
      <alignment horizontal="centerContinuous"/>
    </xf>
    <xf numFmtId="0" fontId="47" fillId="3" borderId="71" xfId="0" applyNumberFormat="1" applyFont="1" applyFill="1" applyBorder="1" applyAlignment="1">
      <alignment horizontal="centerContinuous"/>
    </xf>
    <xf numFmtId="21" fontId="6" fillId="2" borderId="14" xfId="0" applyNumberFormat="1" applyFont="1" applyFill="1" applyBorder="1" applyAlignment="1">
      <alignment horizontal="center" vertical="center"/>
    </xf>
    <xf numFmtId="21" fontId="6" fillId="2" borderId="6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43" fillId="3" borderId="14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/>
    </xf>
    <xf numFmtId="21" fontId="9" fillId="0" borderId="1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26" fillId="5" borderId="14" xfId="0" applyNumberFormat="1" applyFont="1" applyFill="1" applyBorder="1" applyAlignment="1">
      <alignment/>
    </xf>
    <xf numFmtId="0" fontId="26" fillId="5" borderId="4" xfId="0" applyNumberFormat="1" applyFont="1" applyFill="1" applyBorder="1" applyAlignment="1">
      <alignment/>
    </xf>
    <xf numFmtId="0" fontId="27" fillId="5" borderId="8" xfId="0" applyFont="1" applyFill="1" applyBorder="1" applyAlignment="1">
      <alignment/>
    </xf>
    <xf numFmtId="0" fontId="27" fillId="5" borderId="9" xfId="0" applyFont="1" applyFill="1" applyBorder="1" applyAlignment="1">
      <alignment/>
    </xf>
    <xf numFmtId="0" fontId="27" fillId="5" borderId="0" xfId="0" applyFont="1" applyFill="1" applyBorder="1" applyAlignment="1">
      <alignment/>
    </xf>
    <xf numFmtId="15" fontId="27" fillId="5" borderId="15" xfId="0" applyNumberFormat="1" applyFont="1" applyFill="1" applyBorder="1" applyAlignment="1">
      <alignment/>
    </xf>
    <xf numFmtId="0" fontId="28" fillId="5" borderId="0" xfId="0" applyFont="1" applyFill="1" applyBorder="1" applyAlignment="1">
      <alignment/>
    </xf>
    <xf numFmtId="1" fontId="28" fillId="5" borderId="15" xfId="18" applyNumberFormat="1" applyFont="1" applyFill="1" applyBorder="1" applyAlignment="1">
      <alignment/>
    </xf>
    <xf numFmtId="21" fontId="28" fillId="5" borderId="15" xfId="0" applyNumberFormat="1" applyFont="1" applyFill="1" applyBorder="1" applyAlignment="1">
      <alignment/>
    </xf>
    <xf numFmtId="0" fontId="26" fillId="5" borderId="0" xfId="0" applyFont="1" applyFill="1" applyBorder="1" applyAlignment="1">
      <alignment/>
    </xf>
    <xf numFmtId="21" fontId="26" fillId="5" borderId="15" xfId="0" applyNumberFormat="1" applyFont="1" applyFill="1" applyBorder="1" applyAlignment="1">
      <alignment/>
    </xf>
    <xf numFmtId="0" fontId="26" fillId="5" borderId="15" xfId="0" applyFont="1" applyFill="1" applyBorder="1" applyAlignment="1">
      <alignment/>
    </xf>
    <xf numFmtId="21" fontId="26" fillId="5" borderId="15" xfId="0" applyNumberFormat="1" applyFont="1" applyFill="1" applyBorder="1" applyAlignment="1">
      <alignment horizontal="right"/>
    </xf>
    <xf numFmtId="0" fontId="26" fillId="5" borderId="15" xfId="0" applyFont="1" applyFill="1" applyBorder="1" applyAlignment="1">
      <alignment horizontal="right"/>
    </xf>
    <xf numFmtId="0" fontId="30" fillId="0" borderId="72" xfId="0" applyNumberFormat="1" applyFont="1" applyBorder="1" applyAlignment="1">
      <alignment horizontal="center"/>
    </xf>
    <xf numFmtId="0" fontId="31" fillId="0" borderId="17" xfId="0" applyNumberFormat="1" applyFont="1" applyFill="1" applyBorder="1" applyAlignment="1">
      <alignment/>
    </xf>
    <xf numFmtId="49" fontId="31" fillId="0" borderId="18" xfId="0" applyNumberFormat="1" applyFont="1" applyBorder="1" applyAlignment="1">
      <alignment horizontal="left"/>
    </xf>
    <xf numFmtId="0" fontId="46" fillId="0" borderId="45" xfId="0" applyFont="1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0" fillId="0" borderId="47" xfId="0" applyBorder="1" applyAlignment="1">
      <alignment horizontal="center" vertical="justify"/>
    </xf>
    <xf numFmtId="0" fontId="0" fillId="0" borderId="48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49" xfId="0" applyBorder="1" applyAlignment="1">
      <alignment horizontal="center" vertical="justify"/>
    </xf>
    <xf numFmtId="0" fontId="0" fillId="0" borderId="50" xfId="0" applyBorder="1" applyAlignment="1">
      <alignment horizontal="center" vertical="justify"/>
    </xf>
    <xf numFmtId="0" fontId="0" fillId="0" borderId="44" xfId="0" applyBorder="1" applyAlignment="1">
      <alignment horizontal="center" vertical="justify"/>
    </xf>
    <xf numFmtId="0" fontId="0" fillId="0" borderId="51" xfId="0" applyBorder="1" applyAlignment="1">
      <alignment horizontal="center" vertical="justify"/>
    </xf>
    <xf numFmtId="21" fontId="9" fillId="0" borderId="1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1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</cellXfs>
  <cellStyles count="8">
    <cellStyle name="Normal" xfId="0"/>
    <cellStyle name="Hipervínculo" xfId="15"/>
    <cellStyle name="Hipervínculo visitado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4</xdr:col>
      <xdr:colOff>704850</xdr:colOff>
      <xdr:row>32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0" y="9648825"/>
          <a:ext cx="39052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LA CARRERA TERMINA EN LA META 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SE CONCEDE UNA SOLA PRESENTACIÓN AL VET GATE, DENTRO DE LOS 30' DE LA LLEGADA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695325</xdr:colOff>
      <xdr:row>32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0" y="9648825"/>
          <a:ext cx="38957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IMPORTANTE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1238250</xdr:colOff>
      <xdr:row>6</xdr:row>
      <xdr:rowOff>123825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906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2</xdr:col>
      <xdr:colOff>409575</xdr:colOff>
      <xdr:row>5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028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="75" zoomScaleNormal="75" workbookViewId="0" topLeftCell="A6">
      <selection activeCell="E4" sqref="E4"/>
    </sheetView>
  </sheetViews>
  <sheetFormatPr defaultColWidth="11.421875" defaultRowHeight="12.75"/>
  <cols>
    <col min="1" max="1" width="21.57421875" style="20" customWidth="1"/>
    <col min="2" max="2" width="5.00390625" style="0" customWidth="1"/>
    <col min="3" max="3" width="7.140625" style="0" customWidth="1"/>
    <col min="4" max="4" width="14.28125" style="0" customWidth="1"/>
    <col min="5" max="5" width="10.8515625" style="0" customWidth="1"/>
    <col min="6" max="6" width="7.140625" style="0" customWidth="1"/>
    <col min="7" max="7" width="24.7109375" style="0" customWidth="1"/>
    <col min="8" max="8" width="8.57421875" style="0" customWidth="1"/>
    <col min="9" max="9" width="9.7109375" style="0" customWidth="1"/>
    <col min="10" max="10" width="12.57421875" style="0" customWidth="1"/>
    <col min="11" max="11" width="2.140625" style="0" customWidth="1"/>
    <col min="12" max="12" width="24.8515625" style="0" customWidth="1"/>
  </cols>
  <sheetData>
    <row r="1" spans="1:18" ht="40.5" thickBot="1">
      <c r="A1" s="189"/>
      <c r="B1" s="190"/>
      <c r="C1" s="223" t="str">
        <f>L1</f>
        <v>Raid El Madroño . Brunete</v>
      </c>
      <c r="D1" s="191"/>
      <c r="E1" s="191"/>
      <c r="F1" s="191"/>
      <c r="G1" s="191"/>
      <c r="H1" s="191"/>
      <c r="I1" s="191"/>
      <c r="J1" s="192"/>
      <c r="K1" s="233"/>
      <c r="L1" s="234" t="s">
        <v>140</v>
      </c>
      <c r="M1" s="235"/>
      <c r="N1" s="69"/>
      <c r="O1" s="69"/>
      <c r="P1" s="69"/>
      <c r="Q1" s="69"/>
      <c r="R1" s="69"/>
    </row>
    <row r="2" spans="1:18" ht="16.5" thickTop="1">
      <c r="A2" s="193"/>
      <c r="B2" s="194"/>
      <c r="C2" s="195"/>
      <c r="D2" s="195"/>
      <c r="E2" s="195"/>
      <c r="F2" s="195"/>
      <c r="G2" s="195"/>
      <c r="H2" s="195"/>
      <c r="I2" s="195"/>
      <c r="J2" s="195"/>
      <c r="K2" s="196"/>
      <c r="L2" s="236" t="s">
        <v>0</v>
      </c>
      <c r="M2" s="237" t="s">
        <v>141</v>
      </c>
      <c r="N2" s="69"/>
      <c r="O2" s="69"/>
      <c r="P2" s="69"/>
      <c r="Q2" s="69"/>
      <c r="R2" s="69"/>
    </row>
    <row r="3" spans="1:18" ht="15.75">
      <c r="A3" s="193"/>
      <c r="B3" s="75"/>
      <c r="C3" s="197" t="s">
        <v>1</v>
      </c>
      <c r="D3" s="197"/>
      <c r="E3" s="197" t="s">
        <v>143</v>
      </c>
      <c r="F3" s="195"/>
      <c r="G3" s="195"/>
      <c r="H3" s="195"/>
      <c r="I3" s="195"/>
      <c r="J3" s="195"/>
      <c r="K3" s="196"/>
      <c r="L3" s="238" t="s">
        <v>2</v>
      </c>
      <c r="M3" s="239">
        <v>40313</v>
      </c>
      <c r="N3" s="69"/>
      <c r="O3" s="69"/>
      <c r="P3" s="69"/>
      <c r="Q3" s="69"/>
      <c r="R3" s="69"/>
    </row>
    <row r="4" spans="1:18" s="33" customFormat="1" ht="16.5" thickBot="1">
      <c r="A4" s="193"/>
      <c r="B4" s="194"/>
      <c r="C4" s="195"/>
      <c r="D4" s="195"/>
      <c r="E4" s="195"/>
      <c r="F4" s="195"/>
      <c r="G4" s="198"/>
      <c r="H4" s="195"/>
      <c r="I4" s="195"/>
      <c r="J4" s="195"/>
      <c r="K4" s="196"/>
      <c r="L4" s="240" t="s">
        <v>3</v>
      </c>
      <c r="M4" s="241">
        <f>M8+M10+M12</f>
        <v>40</v>
      </c>
      <c r="N4" s="69"/>
      <c r="O4" s="69"/>
      <c r="P4" s="69"/>
      <c r="Q4" s="69"/>
      <c r="R4" s="69"/>
    </row>
    <row r="5" spans="1:18" ht="19.5" thickBot="1">
      <c r="A5" s="193"/>
      <c r="B5" s="194"/>
      <c r="C5" s="123" t="str">
        <f>IF(M2="","LUGAR",M2)</f>
        <v>Brunete</v>
      </c>
      <c r="D5" s="124"/>
      <c r="E5" s="124"/>
      <c r="F5" s="125"/>
      <c r="G5" s="125">
        <f>M3</f>
        <v>40313</v>
      </c>
      <c r="H5" s="126" t="s">
        <v>4</v>
      </c>
      <c r="I5" s="127">
        <f>IF(M6="","",M6)</f>
        <v>0.4583333333333333</v>
      </c>
      <c r="J5" s="128" t="s">
        <v>5</v>
      </c>
      <c r="K5" s="199"/>
      <c r="L5" s="240" t="s">
        <v>6</v>
      </c>
      <c r="M5" s="242">
        <f>M9+M11+M13+M15</f>
        <v>0.034722222222222224</v>
      </c>
      <c r="N5" s="69"/>
      <c r="O5" s="69"/>
      <c r="P5" s="69"/>
      <c r="Q5" s="69"/>
      <c r="R5" s="69"/>
    </row>
    <row r="6" spans="1:18" ht="15.75">
      <c r="A6" s="200"/>
      <c r="B6" s="195"/>
      <c r="C6" s="195"/>
      <c r="D6" s="195"/>
      <c r="E6" s="195"/>
      <c r="F6" s="195"/>
      <c r="G6" s="195"/>
      <c r="H6" s="195"/>
      <c r="I6" s="195"/>
      <c r="J6" s="195"/>
      <c r="K6" s="201"/>
      <c r="L6" s="243" t="s">
        <v>7</v>
      </c>
      <c r="M6" s="244">
        <v>0.4583333333333333</v>
      </c>
      <c r="N6" s="69"/>
      <c r="O6" s="69"/>
      <c r="P6" s="69"/>
      <c r="Q6" s="69"/>
      <c r="R6" s="69"/>
    </row>
    <row r="7" spans="1:18" ht="16.5" thickBot="1">
      <c r="A7" s="200"/>
      <c r="B7" s="195"/>
      <c r="C7" s="195"/>
      <c r="D7" s="195"/>
      <c r="E7" s="195"/>
      <c r="F7" s="195"/>
      <c r="G7" s="195"/>
      <c r="H7" s="195"/>
      <c r="I7" s="195"/>
      <c r="J7" s="80"/>
      <c r="K7" s="201"/>
      <c r="L7" s="243" t="s">
        <v>8</v>
      </c>
      <c r="M7" s="245">
        <v>9</v>
      </c>
      <c r="N7" s="69"/>
      <c r="O7" s="69"/>
      <c r="P7" s="69"/>
      <c r="Q7" s="69"/>
      <c r="R7" s="69"/>
    </row>
    <row r="8" spans="1:18" ht="24.75" customHeight="1" thickTop="1">
      <c r="A8" s="202" t="s">
        <v>9</v>
      </c>
      <c r="B8" s="140">
        <f>IF(M8="","",M8)</f>
        <v>20</v>
      </c>
      <c r="C8" s="141" t="s">
        <v>10</v>
      </c>
      <c r="D8" s="142" t="str">
        <f>IF(M10="","Llegada","Desc. Obligat.")</f>
        <v>Desc. Obligat.</v>
      </c>
      <c r="E8" s="143">
        <f>IF(M9="","",M9)</f>
        <v>0.034722222222222224</v>
      </c>
      <c r="F8" s="144"/>
      <c r="G8" s="139" t="s">
        <v>11</v>
      </c>
      <c r="H8" s="145"/>
      <c r="I8" s="146">
        <f>M6</f>
        <v>0.4583333333333333</v>
      </c>
      <c r="J8" s="147" t="s">
        <v>12</v>
      </c>
      <c r="K8" s="201"/>
      <c r="L8" s="243" t="s">
        <v>13</v>
      </c>
      <c r="M8" s="245">
        <v>20</v>
      </c>
      <c r="N8" s="69"/>
      <c r="O8" s="69"/>
      <c r="P8" s="69"/>
      <c r="Q8" s="69"/>
      <c r="R8" s="69"/>
    </row>
    <row r="9" spans="1:18" ht="24.75" customHeight="1">
      <c r="A9" s="203" t="s">
        <v>14</v>
      </c>
      <c r="B9" s="149">
        <f>IF(M10="","",M10)</f>
        <v>20</v>
      </c>
      <c r="C9" s="150" t="str">
        <f>IF(M10="","","km.")</f>
        <v>km.</v>
      </c>
      <c r="D9" s="151" t="str">
        <f>IF(D8="Llegada","",IF(M12="","Llegada","Desc. Obligat."))</f>
        <v>Llegada</v>
      </c>
      <c r="E9" s="152">
        <f>IF(M11="","",M11)</f>
      </c>
      <c r="F9" s="144"/>
      <c r="G9" s="148" t="s">
        <v>15</v>
      </c>
      <c r="H9" s="153"/>
      <c r="I9" s="154">
        <f>M4</f>
        <v>40</v>
      </c>
      <c r="J9" s="155" t="s">
        <v>16</v>
      </c>
      <c r="K9" s="201"/>
      <c r="L9" s="243" t="s">
        <v>17</v>
      </c>
      <c r="M9" s="246">
        <v>0.034722222222222224</v>
      </c>
      <c r="N9" s="69"/>
      <c r="O9" s="69"/>
      <c r="P9" s="69"/>
      <c r="Q9" s="69"/>
      <c r="R9" s="69"/>
    </row>
    <row r="10" spans="1:18" ht="24.75" customHeight="1">
      <c r="A10" s="203"/>
      <c r="B10" s="149">
        <f>IF(M12="","",M12)</f>
      </c>
      <c r="C10" s="150">
        <f>IF(M12="","","km.")</f>
      </c>
      <c r="D10" s="151">
        <f>IF(D9="Llegada","",IF(M13="","Llegada","Desc. Obligat."))</f>
      </c>
      <c r="E10" s="152"/>
      <c r="F10" s="144"/>
      <c r="G10" s="148" t="s">
        <v>18</v>
      </c>
      <c r="H10" s="156"/>
      <c r="I10" s="157" t="str">
        <f>IF(M8="","0",IF(M10="","1",IF(M12="","2",(IF(M14="","3",IF(M16="","4","5"))))))</f>
        <v>2</v>
      </c>
      <c r="J10" s="158" t="s">
        <v>19</v>
      </c>
      <c r="K10" s="201"/>
      <c r="L10" s="243" t="s">
        <v>20</v>
      </c>
      <c r="M10" s="247">
        <v>20</v>
      </c>
      <c r="N10" s="69"/>
      <c r="O10" s="69"/>
      <c r="P10" s="69"/>
      <c r="Q10" s="69"/>
      <c r="R10" s="69"/>
    </row>
    <row r="11" spans="1:18" ht="24.75" customHeight="1">
      <c r="A11" s="203"/>
      <c r="B11" s="149">
        <f>IF(M14="","",M14)</f>
      </c>
      <c r="C11" s="150">
        <f>IF(M14="","","km.")</f>
      </c>
      <c r="D11" s="151">
        <f>IF(D10="","",IF(D10="Llegada","",IF(M16="","Llegada","Desc. Obligat.")))</f>
      </c>
      <c r="E11" s="152"/>
      <c r="F11" s="144"/>
      <c r="G11" s="148" t="s">
        <v>21</v>
      </c>
      <c r="H11" s="156"/>
      <c r="I11" s="156">
        <f>M7</f>
        <v>9</v>
      </c>
      <c r="J11" s="155" t="s">
        <v>22</v>
      </c>
      <c r="K11" s="201"/>
      <c r="L11" s="243" t="s">
        <v>23</v>
      </c>
      <c r="M11" s="246"/>
      <c r="N11" s="69"/>
      <c r="O11" s="69"/>
      <c r="P11" s="69"/>
      <c r="Q11" s="69"/>
      <c r="R11" s="69"/>
    </row>
    <row r="12" spans="1:18" ht="24.75" customHeight="1">
      <c r="A12" s="203"/>
      <c r="B12" s="149">
        <f>IF(M16="","",M16)</f>
      </c>
      <c r="C12" s="150">
        <f>IF(M16="","","km.")</f>
      </c>
      <c r="D12" s="151">
        <f>IF(D11="","",IF(D11="Llegada","","Llegada"))</f>
      </c>
      <c r="E12" s="159"/>
      <c r="F12" s="144"/>
      <c r="G12" s="148" t="s">
        <v>24</v>
      </c>
      <c r="H12" s="156"/>
      <c r="I12" s="137">
        <f>IF(I10="0","0:00:00",I9/I11/24)</f>
        <v>0.1851851851851852</v>
      </c>
      <c r="J12" s="155" t="s">
        <v>25</v>
      </c>
      <c r="K12" s="201"/>
      <c r="L12" s="243" t="s">
        <v>26</v>
      </c>
      <c r="M12" s="247"/>
      <c r="N12" s="69"/>
      <c r="O12" s="69"/>
      <c r="P12" s="69"/>
      <c r="Q12" s="69"/>
      <c r="R12" s="69"/>
    </row>
    <row r="13" spans="1:18" ht="24.75" customHeight="1">
      <c r="A13" s="204"/>
      <c r="B13" s="160"/>
      <c r="C13" s="161"/>
      <c r="D13" s="162"/>
      <c r="E13" s="159"/>
      <c r="F13" s="144"/>
      <c r="G13" s="148" t="s">
        <v>27</v>
      </c>
      <c r="H13" s="153"/>
      <c r="I13" s="163">
        <f>M5</f>
        <v>0.034722222222222224</v>
      </c>
      <c r="J13" s="155" t="s">
        <v>25</v>
      </c>
      <c r="K13" s="201"/>
      <c r="L13" s="243" t="s">
        <v>23</v>
      </c>
      <c r="M13" s="246"/>
      <c r="N13" s="69"/>
      <c r="O13" s="69"/>
      <c r="P13" s="69"/>
      <c r="Q13" s="69"/>
      <c r="R13" s="69"/>
    </row>
    <row r="14" spans="1:18" ht="24.75" customHeight="1" thickBot="1">
      <c r="A14" s="205" t="s">
        <v>28</v>
      </c>
      <c r="B14" s="165">
        <f>IF(M4="","",M4)</f>
        <v>40</v>
      </c>
      <c r="C14" s="166" t="s">
        <v>10</v>
      </c>
      <c r="D14" s="167" t="s">
        <v>29</v>
      </c>
      <c r="E14" s="168">
        <f>IF(M5="0:00:00","0:00:00",M5)</f>
        <v>0.034722222222222224</v>
      </c>
      <c r="F14" s="144"/>
      <c r="G14" s="164" t="s">
        <v>30</v>
      </c>
      <c r="H14" s="169"/>
      <c r="I14" s="138">
        <f>I12+M6+M5</f>
        <v>0.6782407407407407</v>
      </c>
      <c r="J14" s="170" t="s">
        <v>25</v>
      </c>
      <c r="K14" s="201"/>
      <c r="L14" s="187"/>
      <c r="M14" s="74"/>
      <c r="N14" s="69"/>
      <c r="O14" s="69"/>
      <c r="P14" s="69"/>
      <c r="Q14" s="69"/>
      <c r="R14" s="69"/>
    </row>
    <row r="15" spans="1:18" ht="24.75" customHeight="1" thickBot="1" thickTop="1">
      <c r="A15" s="206"/>
      <c r="B15" s="77"/>
      <c r="C15" s="77"/>
      <c r="D15" s="77"/>
      <c r="E15" s="77"/>
      <c r="F15" s="77"/>
      <c r="G15" s="77"/>
      <c r="H15" s="77"/>
      <c r="I15" s="77"/>
      <c r="J15" s="77"/>
      <c r="K15" s="201"/>
      <c r="L15" s="186"/>
      <c r="M15" s="73"/>
      <c r="N15" s="69"/>
      <c r="O15" s="69"/>
      <c r="P15" s="69"/>
      <c r="Q15" s="69"/>
      <c r="R15" s="69"/>
    </row>
    <row r="16" spans="1:18" ht="24.75" customHeight="1" thickBot="1" thickTop="1">
      <c r="A16" s="207" t="s">
        <v>31</v>
      </c>
      <c r="B16" s="130"/>
      <c r="C16" s="131"/>
      <c r="D16" s="130"/>
      <c r="E16" s="132"/>
      <c r="F16" s="77"/>
      <c r="G16" s="129" t="s">
        <v>32</v>
      </c>
      <c r="H16" s="130"/>
      <c r="I16" s="130"/>
      <c r="J16" s="132"/>
      <c r="K16" s="201"/>
      <c r="L16" s="188"/>
      <c r="M16" s="76"/>
      <c r="N16" s="69"/>
      <c r="O16" s="69"/>
      <c r="P16" s="69"/>
      <c r="Q16" s="69"/>
      <c r="R16" s="69"/>
    </row>
    <row r="17" spans="1:18" ht="24.75" customHeight="1" thickTop="1">
      <c r="A17" s="202" t="s">
        <v>11</v>
      </c>
      <c r="B17" s="145"/>
      <c r="C17" s="172"/>
      <c r="D17" s="146">
        <f>M6</f>
        <v>0.4583333333333333</v>
      </c>
      <c r="E17" s="173" t="s">
        <v>33</v>
      </c>
      <c r="F17" s="144"/>
      <c r="G17" s="171" t="s">
        <v>11</v>
      </c>
      <c r="H17" s="145"/>
      <c r="I17" s="174" t="s">
        <v>34</v>
      </c>
      <c r="J17" s="175"/>
      <c r="K17" s="201"/>
      <c r="L17" s="70"/>
      <c r="M17" s="70"/>
      <c r="N17" s="69"/>
      <c r="O17" s="69"/>
      <c r="P17" s="69"/>
      <c r="Q17" s="69"/>
      <c r="R17" s="69"/>
    </row>
    <row r="18" spans="1:18" ht="24.75" customHeight="1">
      <c r="A18" s="203" t="s">
        <v>35</v>
      </c>
      <c r="B18" s="156"/>
      <c r="C18" s="153"/>
      <c r="D18" s="154">
        <f>M8</f>
        <v>20</v>
      </c>
      <c r="E18" s="177" t="s">
        <v>36</v>
      </c>
      <c r="F18" s="144"/>
      <c r="G18" s="176" t="s">
        <v>35</v>
      </c>
      <c r="H18" s="156"/>
      <c r="I18" s="156">
        <f>M10</f>
        <v>20</v>
      </c>
      <c r="J18" s="177" t="s">
        <v>36</v>
      </c>
      <c r="K18" s="201"/>
      <c r="L18" s="70"/>
      <c r="M18" s="70"/>
      <c r="N18" s="69"/>
      <c r="O18" s="69"/>
      <c r="P18" s="69"/>
      <c r="Q18" s="69"/>
      <c r="R18" s="69"/>
    </row>
    <row r="19" spans="1:18" ht="24.75" customHeight="1">
      <c r="A19" s="203" t="s">
        <v>37</v>
      </c>
      <c r="B19" s="156"/>
      <c r="C19" s="153"/>
      <c r="D19" s="156">
        <f>M7</f>
        <v>9</v>
      </c>
      <c r="E19" s="177" t="s">
        <v>38</v>
      </c>
      <c r="F19" s="144"/>
      <c r="G19" s="176" t="s">
        <v>37</v>
      </c>
      <c r="H19" s="156"/>
      <c r="I19" s="156">
        <f>M7</f>
        <v>9</v>
      </c>
      <c r="J19" s="177" t="s">
        <v>38</v>
      </c>
      <c r="K19" s="201"/>
      <c r="L19" s="70"/>
      <c r="M19" s="70"/>
      <c r="N19" s="69"/>
      <c r="O19" s="69"/>
      <c r="P19" s="69"/>
      <c r="Q19" s="69"/>
      <c r="R19" s="69"/>
    </row>
    <row r="20" spans="1:18" ht="24.75" customHeight="1">
      <c r="A20" s="203" t="s">
        <v>39</v>
      </c>
      <c r="B20" s="156"/>
      <c r="C20" s="153"/>
      <c r="D20" s="156">
        <v>15</v>
      </c>
      <c r="E20" s="177" t="s">
        <v>40</v>
      </c>
      <c r="F20" s="144"/>
      <c r="G20" s="176" t="s">
        <v>39</v>
      </c>
      <c r="H20" s="156"/>
      <c r="I20" s="156">
        <v>15</v>
      </c>
      <c r="J20" s="177" t="s">
        <v>40</v>
      </c>
      <c r="K20" s="201"/>
      <c r="L20" s="70"/>
      <c r="M20" s="70"/>
      <c r="N20" s="69"/>
      <c r="O20" s="69"/>
      <c r="P20" s="69"/>
      <c r="Q20" s="69"/>
      <c r="R20" s="69"/>
    </row>
    <row r="21" spans="1:18" ht="24.75" customHeight="1">
      <c r="A21" s="203" t="s">
        <v>41</v>
      </c>
      <c r="B21" s="156"/>
      <c r="C21" s="153"/>
      <c r="D21" s="137">
        <f>IF(M8="","0:00:00",D18/D19/24)</f>
        <v>0.0925925925925926</v>
      </c>
      <c r="E21" s="177" t="s">
        <v>33</v>
      </c>
      <c r="F21" s="144"/>
      <c r="G21" s="176" t="s">
        <v>41</v>
      </c>
      <c r="H21" s="156"/>
      <c r="I21" s="137">
        <f>IF(M10="","0:00:00",I18/I19/24)</f>
        <v>0.0925925925925926</v>
      </c>
      <c r="J21" s="177" t="s">
        <v>33</v>
      </c>
      <c r="K21" s="201"/>
      <c r="L21" s="70"/>
      <c r="M21" s="70"/>
      <c r="N21" s="69"/>
      <c r="O21" s="69"/>
      <c r="P21" s="69"/>
      <c r="Q21" s="69"/>
      <c r="R21" s="69"/>
    </row>
    <row r="22" spans="1:18" ht="24.75" customHeight="1">
      <c r="A22" s="203" t="s">
        <v>42</v>
      </c>
      <c r="B22" s="156"/>
      <c r="C22" s="153"/>
      <c r="D22" s="137">
        <v>0.5243055555555556</v>
      </c>
      <c r="E22" s="177"/>
      <c r="F22" s="144"/>
      <c r="G22" s="176" t="s">
        <v>43</v>
      </c>
      <c r="H22" s="156"/>
      <c r="I22" s="137">
        <v>0.041666666666666664</v>
      </c>
      <c r="J22" s="177" t="s">
        <v>12</v>
      </c>
      <c r="K22" s="201"/>
      <c r="L22" s="70"/>
      <c r="M22" s="70"/>
      <c r="N22" s="69"/>
      <c r="O22" s="69"/>
      <c r="P22" s="69"/>
      <c r="Q22" s="69"/>
      <c r="R22" s="69"/>
    </row>
    <row r="23" spans="1:18" ht="24.75" customHeight="1">
      <c r="A23" s="203" t="s">
        <v>44</v>
      </c>
      <c r="B23" s="156"/>
      <c r="C23" s="153"/>
      <c r="D23" s="137">
        <f>I8+D21</f>
        <v>0.5509259259259259</v>
      </c>
      <c r="E23" s="177" t="s">
        <v>33</v>
      </c>
      <c r="F23" s="144"/>
      <c r="G23" s="176" t="s">
        <v>44</v>
      </c>
      <c r="H23" s="156"/>
      <c r="I23" s="137">
        <f>D23+I21+D24</f>
        <v>0.6782407407407407</v>
      </c>
      <c r="J23" s="177" t="s">
        <v>33</v>
      </c>
      <c r="K23" s="201"/>
      <c r="L23" s="70"/>
      <c r="M23" s="70"/>
      <c r="N23" s="69"/>
      <c r="O23" s="69"/>
      <c r="P23" s="69"/>
      <c r="Q23" s="69"/>
      <c r="R23" s="69"/>
    </row>
    <row r="24" spans="1:18" ht="24.75" customHeight="1">
      <c r="A24" s="208" t="s">
        <v>45</v>
      </c>
      <c r="B24" s="179"/>
      <c r="C24" s="180"/>
      <c r="D24" s="181">
        <f>M9</f>
        <v>0.034722222222222224</v>
      </c>
      <c r="E24" s="182" t="s">
        <v>46</v>
      </c>
      <c r="F24" s="144"/>
      <c r="G24" s="178" t="s">
        <v>45</v>
      </c>
      <c r="H24" s="183"/>
      <c r="I24" s="184"/>
      <c r="J24" s="182" t="str">
        <f>IF(G24="","","Minutos")</f>
        <v>Minutos</v>
      </c>
      <c r="K24" s="201"/>
      <c r="L24" s="70"/>
      <c r="M24" s="70"/>
      <c r="N24" s="69"/>
      <c r="O24" s="69"/>
      <c r="P24" s="69"/>
      <c r="Q24" s="69"/>
      <c r="R24" s="69"/>
    </row>
    <row r="25" spans="1:18" ht="24.75" customHeight="1" thickBot="1">
      <c r="A25" s="206"/>
      <c r="B25" s="77"/>
      <c r="C25" s="77"/>
      <c r="D25" s="77"/>
      <c r="E25" s="77"/>
      <c r="F25" s="77"/>
      <c r="G25" s="77"/>
      <c r="H25" s="77"/>
      <c r="I25" s="77"/>
      <c r="J25" s="77"/>
      <c r="K25" s="201"/>
      <c r="L25" s="70"/>
      <c r="M25" s="70"/>
      <c r="N25" s="69"/>
      <c r="O25" s="69"/>
      <c r="P25" s="69"/>
      <c r="Q25" s="69"/>
      <c r="R25" s="69"/>
    </row>
    <row r="26" spans="1:10" ht="24.75" customHeight="1" thickBot="1" thickTop="1">
      <c r="A26" s="207"/>
      <c r="B26" s="130"/>
      <c r="C26" s="131"/>
      <c r="D26" s="130"/>
      <c r="E26" s="132"/>
      <c r="F26" s="77"/>
      <c r="G26" s="133" t="s">
        <v>47</v>
      </c>
      <c r="H26" s="134"/>
      <c r="I26" s="134"/>
      <c r="J26" s="135"/>
    </row>
    <row r="27" spans="1:10" ht="24.75" customHeight="1" thickTop="1">
      <c r="A27" s="202"/>
      <c r="B27" s="145"/>
      <c r="C27" s="185"/>
      <c r="D27" s="174"/>
      <c r="E27" s="175"/>
      <c r="F27" s="144"/>
      <c r="G27" s="251" t="s">
        <v>142</v>
      </c>
      <c r="H27" s="252"/>
      <c r="I27" s="252"/>
      <c r="J27" s="253"/>
    </row>
    <row r="28" spans="1:10" ht="24.75" customHeight="1">
      <c r="A28" s="203"/>
      <c r="B28" s="156"/>
      <c r="C28" s="153"/>
      <c r="D28" s="154"/>
      <c r="E28" s="177"/>
      <c r="F28" s="144"/>
      <c r="G28" s="254"/>
      <c r="H28" s="255"/>
      <c r="I28" s="255"/>
      <c r="J28" s="256"/>
    </row>
    <row r="29" spans="1:10" ht="24.75" customHeight="1">
      <c r="A29" s="203"/>
      <c r="B29" s="156"/>
      <c r="C29" s="153"/>
      <c r="D29" s="156"/>
      <c r="E29" s="177"/>
      <c r="F29" s="144"/>
      <c r="G29" s="254"/>
      <c r="H29" s="255"/>
      <c r="I29" s="255"/>
      <c r="J29" s="256"/>
    </row>
    <row r="30" spans="1:10" ht="24.75" customHeight="1">
      <c r="A30" s="203"/>
      <c r="B30" s="156"/>
      <c r="C30" s="153"/>
      <c r="D30" s="137"/>
      <c r="E30" s="177"/>
      <c r="F30" s="144"/>
      <c r="G30" s="254"/>
      <c r="H30" s="255"/>
      <c r="I30" s="255"/>
      <c r="J30" s="256"/>
    </row>
    <row r="31" spans="1:10" ht="24.75" customHeight="1">
      <c r="A31" s="203"/>
      <c r="B31" s="156"/>
      <c r="C31" s="156"/>
      <c r="D31" s="137"/>
      <c r="E31" s="177"/>
      <c r="F31" s="144"/>
      <c r="G31" s="254"/>
      <c r="H31" s="255"/>
      <c r="I31" s="255"/>
      <c r="J31" s="256"/>
    </row>
    <row r="32" spans="1:10" ht="24.75" customHeight="1" thickBot="1">
      <c r="A32" s="203"/>
      <c r="B32" s="150"/>
      <c r="C32" s="219"/>
      <c r="D32" s="219"/>
      <c r="E32" s="220"/>
      <c r="F32" s="209"/>
      <c r="G32" s="257"/>
      <c r="H32" s="258"/>
      <c r="I32" s="258"/>
      <c r="J32" s="259"/>
    </row>
    <row r="33" ht="13.5" thickTop="1"/>
  </sheetData>
  <mergeCells count="1">
    <mergeCell ref="G27:J3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9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E3" sqref="E3"/>
    </sheetView>
  </sheetViews>
  <sheetFormatPr defaultColWidth="11.421875" defaultRowHeight="12.75"/>
  <cols>
    <col min="1" max="1" width="3.57421875" style="0" customWidth="1"/>
    <col min="2" max="2" width="8.00390625" style="0" customWidth="1"/>
    <col min="4" max="4" width="16.7109375" style="0" customWidth="1"/>
    <col min="5" max="5" width="5.421875" style="0" customWidth="1"/>
    <col min="6" max="6" width="10.140625" style="0" customWidth="1"/>
    <col min="7" max="7" width="24.8515625" style="0" customWidth="1"/>
    <col min="8" max="8" width="8.7109375" style="0" customWidth="1"/>
    <col min="9" max="9" width="5.7109375" style="0" customWidth="1"/>
    <col min="10" max="10" width="9.421875" style="0" customWidth="1"/>
    <col min="11" max="11" width="10.8515625" style="0" customWidth="1"/>
    <col min="13" max="13" width="15.00390625" style="0" customWidth="1"/>
  </cols>
  <sheetData>
    <row r="1" spans="1:14" ht="41.25" thickBot="1" thickTop="1">
      <c r="A1" s="69"/>
      <c r="B1" s="69"/>
      <c r="C1" s="69"/>
      <c r="D1" s="224" t="str">
        <f>resumen!C1</f>
        <v>Raid El Madroño . Brunete</v>
      </c>
      <c r="E1" s="97"/>
      <c r="F1" s="97"/>
      <c r="G1" s="97"/>
      <c r="H1" s="97"/>
      <c r="I1" s="97"/>
      <c r="J1" s="97"/>
      <c r="K1" s="97"/>
      <c r="L1" s="97"/>
      <c r="M1" s="98"/>
      <c r="N1" s="71"/>
    </row>
    <row r="2" spans="1:13" ht="17.25" thickBot="1" thickTop="1">
      <c r="A2" s="70"/>
      <c r="B2" s="70"/>
      <c r="C2" s="70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4" ht="19.5" thickTop="1">
      <c r="A3" s="70"/>
      <c r="B3" s="70"/>
      <c r="C3" s="70"/>
      <c r="D3" s="99" t="s">
        <v>48</v>
      </c>
      <c r="E3" s="100" t="str">
        <f>resumen!E3</f>
        <v>CET-P</v>
      </c>
      <c r="F3" s="100"/>
      <c r="G3" s="101"/>
      <c r="H3" s="78"/>
      <c r="I3" s="106" t="s">
        <v>49</v>
      </c>
      <c r="J3" s="107"/>
      <c r="K3" s="108"/>
      <c r="L3" s="108"/>
      <c r="M3" s="109"/>
      <c r="N3" s="71"/>
    </row>
    <row r="4" spans="1:14" ht="18.75">
      <c r="A4" s="70"/>
      <c r="B4" s="70"/>
      <c r="C4" s="70"/>
      <c r="D4" s="99" t="s">
        <v>50</v>
      </c>
      <c r="E4" s="210">
        <f>resumen!M3</f>
        <v>40313</v>
      </c>
      <c r="F4" s="210"/>
      <c r="G4" s="103"/>
      <c r="H4" s="79"/>
      <c r="I4" s="110"/>
      <c r="J4" s="111"/>
      <c r="K4" s="111"/>
      <c r="L4" s="111"/>
      <c r="M4" s="112"/>
      <c r="N4" s="71"/>
    </row>
    <row r="5" spans="1:14" ht="16.5" thickBot="1">
      <c r="A5" s="70"/>
      <c r="B5" s="70"/>
      <c r="C5" s="70"/>
      <c r="D5" s="99" t="s">
        <v>51</v>
      </c>
      <c r="E5" s="104">
        <f>resumen!M4</f>
        <v>40</v>
      </c>
      <c r="F5" s="102" t="s">
        <v>52</v>
      </c>
      <c r="G5" s="105">
        <f>resumen!M6</f>
        <v>0.4583333333333333</v>
      </c>
      <c r="H5" s="79"/>
      <c r="I5" s="113" t="s">
        <v>53</v>
      </c>
      <c r="J5" s="114"/>
      <c r="K5" s="114"/>
      <c r="L5" s="114"/>
      <c r="M5" s="115"/>
      <c r="N5" s="71"/>
    </row>
    <row r="6" spans="1:13" ht="17.25" thickBot="1" thickTop="1">
      <c r="A6" s="70"/>
      <c r="B6" s="70"/>
      <c r="C6" s="70"/>
      <c r="D6" s="72"/>
      <c r="E6" s="72"/>
      <c r="F6" s="72"/>
      <c r="G6" s="72"/>
      <c r="H6" s="72"/>
      <c r="I6" s="72"/>
      <c r="J6" s="72"/>
      <c r="K6" s="72"/>
      <c r="L6" s="72"/>
      <c r="M6" s="80"/>
    </row>
    <row r="7" spans="1:14" ht="16.5" thickBot="1">
      <c r="A7" s="116" t="s">
        <v>54</v>
      </c>
      <c r="B7" s="117"/>
      <c r="C7" s="118" t="s">
        <v>55</v>
      </c>
      <c r="D7" s="117"/>
      <c r="E7" s="118" t="s">
        <v>56</v>
      </c>
      <c r="F7" s="117"/>
      <c r="G7" s="119" t="s">
        <v>57</v>
      </c>
      <c r="H7" s="120" t="s">
        <v>58</v>
      </c>
      <c r="I7" s="120" t="s">
        <v>59</v>
      </c>
      <c r="J7" s="121" t="s">
        <v>60</v>
      </c>
      <c r="K7" s="121" t="s">
        <v>61</v>
      </c>
      <c r="L7" s="121" t="s">
        <v>62</v>
      </c>
      <c r="M7" s="122" t="s">
        <v>63</v>
      </c>
      <c r="N7" s="71"/>
    </row>
    <row r="8" spans="1:14" ht="15.75">
      <c r="A8" s="81" t="s">
        <v>64</v>
      </c>
      <c r="B8" s="82">
        <v>65</v>
      </c>
      <c r="C8" s="83" t="s">
        <v>144</v>
      </c>
      <c r="D8" s="84"/>
      <c r="E8" s="83" t="s">
        <v>159</v>
      </c>
      <c r="F8" s="85">
        <v>34842</v>
      </c>
      <c r="G8" s="83" t="s">
        <v>161</v>
      </c>
      <c r="H8" s="86">
        <v>2004</v>
      </c>
      <c r="I8" s="87" t="s">
        <v>176</v>
      </c>
      <c r="J8" s="87" t="s">
        <v>179</v>
      </c>
      <c r="K8" s="83" t="s">
        <v>183</v>
      </c>
      <c r="L8" s="83" t="s">
        <v>187</v>
      </c>
      <c r="M8" s="250" t="s">
        <v>199</v>
      </c>
      <c r="N8" s="71"/>
    </row>
    <row r="9" spans="1:14" ht="15.75">
      <c r="A9" s="89" t="s">
        <v>65</v>
      </c>
      <c r="B9" s="90">
        <v>78</v>
      </c>
      <c r="C9" s="91" t="s">
        <v>145</v>
      </c>
      <c r="D9" s="92"/>
      <c r="E9" s="91" t="s">
        <v>159</v>
      </c>
      <c r="F9" s="93">
        <v>37520</v>
      </c>
      <c r="G9" s="91" t="s">
        <v>162</v>
      </c>
      <c r="H9" s="94">
        <v>2004</v>
      </c>
      <c r="I9" s="95" t="s">
        <v>176</v>
      </c>
      <c r="J9" s="95" t="s">
        <v>180</v>
      </c>
      <c r="K9" s="91" t="s">
        <v>185</v>
      </c>
      <c r="L9" s="91" t="s">
        <v>188</v>
      </c>
      <c r="M9" s="96">
        <v>65560</v>
      </c>
      <c r="N9" s="71"/>
    </row>
    <row r="10" spans="1:14" ht="15.75">
      <c r="A10" s="89" t="s">
        <v>66</v>
      </c>
      <c r="B10" s="90">
        <v>70</v>
      </c>
      <c r="C10" s="91" t="s">
        <v>146</v>
      </c>
      <c r="D10" s="92"/>
      <c r="E10" s="91" t="s">
        <v>159</v>
      </c>
      <c r="F10" s="93">
        <v>34281</v>
      </c>
      <c r="G10" s="91" t="s">
        <v>163</v>
      </c>
      <c r="H10" s="94">
        <v>2002</v>
      </c>
      <c r="I10" s="95" t="s">
        <v>176</v>
      </c>
      <c r="J10" s="95" t="s">
        <v>181</v>
      </c>
      <c r="K10" s="91" t="s">
        <v>183</v>
      </c>
      <c r="L10" s="91" t="s">
        <v>189</v>
      </c>
      <c r="M10" s="96"/>
      <c r="N10" s="71"/>
    </row>
    <row r="11" spans="1:14" ht="15.75">
      <c r="A11" s="89" t="s">
        <v>67</v>
      </c>
      <c r="B11" s="90">
        <v>79</v>
      </c>
      <c r="C11" s="91" t="s">
        <v>147</v>
      </c>
      <c r="D11" s="92"/>
      <c r="E11" s="91" t="s">
        <v>159</v>
      </c>
      <c r="F11" s="93">
        <v>33605</v>
      </c>
      <c r="G11" s="91" t="s">
        <v>164</v>
      </c>
      <c r="H11" s="94">
        <v>2002</v>
      </c>
      <c r="I11" s="95" t="s">
        <v>177</v>
      </c>
      <c r="J11" s="95" t="s">
        <v>181</v>
      </c>
      <c r="K11" s="91" t="s">
        <v>183</v>
      </c>
      <c r="L11" s="91" t="s">
        <v>190</v>
      </c>
      <c r="M11" s="96"/>
      <c r="N11" s="71"/>
    </row>
    <row r="12" spans="1:14" ht="15.75">
      <c r="A12" s="89" t="s">
        <v>68</v>
      </c>
      <c r="B12" s="90">
        <v>68</v>
      </c>
      <c r="C12" s="91" t="s">
        <v>148</v>
      </c>
      <c r="D12" s="92"/>
      <c r="E12" s="91" t="s">
        <v>160</v>
      </c>
      <c r="F12" s="93">
        <v>5013</v>
      </c>
      <c r="G12" s="91" t="s">
        <v>165</v>
      </c>
      <c r="H12" s="94">
        <v>2003</v>
      </c>
      <c r="I12" s="95" t="s">
        <v>176</v>
      </c>
      <c r="J12" s="95" t="s">
        <v>179</v>
      </c>
      <c r="K12" s="91" t="s">
        <v>184</v>
      </c>
      <c r="L12" s="91" t="s">
        <v>191</v>
      </c>
      <c r="M12" s="96">
        <v>65382</v>
      </c>
      <c r="N12" s="71"/>
    </row>
    <row r="13" spans="1:14" ht="15.75">
      <c r="A13" s="89" t="s">
        <v>69</v>
      </c>
      <c r="B13" s="90">
        <v>59</v>
      </c>
      <c r="C13" s="249" t="s">
        <v>158</v>
      </c>
      <c r="E13" s="91"/>
      <c r="F13" s="93">
        <v>33787</v>
      </c>
      <c r="G13" s="91" t="s">
        <v>166</v>
      </c>
      <c r="H13" s="94">
        <v>2003</v>
      </c>
      <c r="I13" s="95" t="s">
        <v>177</v>
      </c>
      <c r="J13" s="95" t="s">
        <v>179</v>
      </c>
      <c r="K13" s="91" t="s">
        <v>183</v>
      </c>
      <c r="L13" s="91" t="s">
        <v>192</v>
      </c>
      <c r="M13" s="96">
        <v>2186</v>
      </c>
      <c r="N13" s="71"/>
    </row>
    <row r="14" spans="1:14" ht="15.75">
      <c r="A14" s="89" t="s">
        <v>70</v>
      </c>
      <c r="B14" s="82">
        <v>69</v>
      </c>
      <c r="C14" s="91" t="s">
        <v>149</v>
      </c>
      <c r="D14" s="92"/>
      <c r="E14" s="91" t="s">
        <v>159</v>
      </c>
      <c r="F14" s="93">
        <v>36319</v>
      </c>
      <c r="G14" s="91" t="s">
        <v>167</v>
      </c>
      <c r="H14" s="94">
        <v>2002</v>
      </c>
      <c r="I14" s="95" t="s">
        <v>178</v>
      </c>
      <c r="J14" s="95" t="s">
        <v>179</v>
      </c>
      <c r="K14" s="91" t="s">
        <v>185</v>
      </c>
      <c r="L14" s="91" t="s">
        <v>193</v>
      </c>
      <c r="M14" s="96">
        <v>2642</v>
      </c>
      <c r="N14" s="71"/>
    </row>
    <row r="15" spans="1:14" ht="15.75">
      <c r="A15" s="89" t="s">
        <v>71</v>
      </c>
      <c r="B15" s="90">
        <v>76</v>
      </c>
      <c r="C15" s="91" t="s">
        <v>150</v>
      </c>
      <c r="D15" s="92"/>
      <c r="E15" s="91"/>
      <c r="F15" s="93">
        <v>2500</v>
      </c>
      <c r="G15" s="91" t="s">
        <v>168</v>
      </c>
      <c r="H15" s="94">
        <v>2002</v>
      </c>
      <c r="I15" s="95" t="s">
        <v>178</v>
      </c>
      <c r="J15" s="95" t="s">
        <v>179</v>
      </c>
      <c r="K15" s="91" t="s">
        <v>183</v>
      </c>
      <c r="L15" s="91" t="s">
        <v>194</v>
      </c>
      <c r="M15" s="96">
        <v>56479</v>
      </c>
      <c r="N15" s="71"/>
    </row>
    <row r="16" spans="1:14" ht="15.75">
      <c r="A16" s="89" t="s">
        <v>72</v>
      </c>
      <c r="B16" s="90">
        <v>57</v>
      </c>
      <c r="C16" s="91" t="s">
        <v>151</v>
      </c>
      <c r="D16" s="92"/>
      <c r="E16" s="91" t="s">
        <v>159</v>
      </c>
      <c r="F16" s="93">
        <v>18164</v>
      </c>
      <c r="G16" s="91" t="s">
        <v>169</v>
      </c>
      <c r="H16" s="94">
        <v>2005</v>
      </c>
      <c r="I16" s="95" t="s">
        <v>176</v>
      </c>
      <c r="J16" s="95" t="s">
        <v>179</v>
      </c>
      <c r="K16" s="91" t="s">
        <v>183</v>
      </c>
      <c r="L16" s="91" t="s">
        <v>195</v>
      </c>
      <c r="M16" s="96">
        <v>1246</v>
      </c>
      <c r="N16" s="71"/>
    </row>
    <row r="17" spans="1:14" ht="15.75">
      <c r="A17" s="89" t="s">
        <v>73</v>
      </c>
      <c r="B17" s="90">
        <v>60</v>
      </c>
      <c r="C17" s="91" t="s">
        <v>152</v>
      </c>
      <c r="D17" s="92"/>
      <c r="E17" s="91" t="s">
        <v>159</v>
      </c>
      <c r="F17" s="93">
        <v>11587</v>
      </c>
      <c r="G17" s="91" t="s">
        <v>170</v>
      </c>
      <c r="H17" s="94">
        <v>1999</v>
      </c>
      <c r="I17" s="95" t="s">
        <v>176</v>
      </c>
      <c r="J17" s="95" t="s">
        <v>182</v>
      </c>
      <c r="K17" s="91" t="s">
        <v>185</v>
      </c>
      <c r="L17" s="91">
        <v>27908</v>
      </c>
      <c r="M17" s="96">
        <v>61690</v>
      </c>
      <c r="N17" s="71"/>
    </row>
    <row r="18" spans="1:13" ht="15.75">
      <c r="A18" s="81" t="s">
        <v>74</v>
      </c>
      <c r="B18" s="82">
        <v>71</v>
      </c>
      <c r="C18" s="91" t="s">
        <v>153</v>
      </c>
      <c r="D18" s="92"/>
      <c r="E18" s="83" t="s">
        <v>159</v>
      </c>
      <c r="F18" s="85">
        <v>24765</v>
      </c>
      <c r="G18" s="83" t="s">
        <v>171</v>
      </c>
      <c r="H18" s="86">
        <v>2006</v>
      </c>
      <c r="I18" s="87" t="s">
        <v>177</v>
      </c>
      <c r="J18" s="87" t="s">
        <v>180</v>
      </c>
      <c r="K18" s="83" t="s">
        <v>185</v>
      </c>
      <c r="L18" s="83" t="s">
        <v>196</v>
      </c>
      <c r="M18" s="88">
        <v>65182</v>
      </c>
    </row>
    <row r="19" spans="1:13" ht="15.75">
      <c r="A19" s="89" t="s">
        <v>75</v>
      </c>
      <c r="B19" s="90">
        <v>58</v>
      </c>
      <c r="C19" s="83" t="s">
        <v>154</v>
      </c>
      <c r="D19" s="84"/>
      <c r="E19" s="91" t="s">
        <v>160</v>
      </c>
      <c r="F19" s="93">
        <v>18684</v>
      </c>
      <c r="G19" s="91" t="s">
        <v>172</v>
      </c>
      <c r="H19" s="94">
        <v>2002</v>
      </c>
      <c r="I19" s="95" t="s">
        <v>177</v>
      </c>
      <c r="J19" s="95" t="s">
        <v>179</v>
      </c>
      <c r="K19" s="91" t="s">
        <v>186</v>
      </c>
      <c r="L19" s="91">
        <v>25840</v>
      </c>
      <c r="M19" s="96">
        <v>57918</v>
      </c>
    </row>
    <row r="20" spans="1:13" ht="15.75">
      <c r="A20" s="89" t="s">
        <v>76</v>
      </c>
      <c r="B20" s="90">
        <v>74</v>
      </c>
      <c r="C20" s="91" t="s">
        <v>155</v>
      </c>
      <c r="D20" s="92"/>
      <c r="E20" s="91"/>
      <c r="F20" s="93">
        <v>12632</v>
      </c>
      <c r="G20" s="91" t="s">
        <v>173</v>
      </c>
      <c r="H20" s="94">
        <v>1999</v>
      </c>
      <c r="I20" s="95" t="s">
        <v>176</v>
      </c>
      <c r="J20" s="95" t="s">
        <v>180</v>
      </c>
      <c r="K20" s="91" t="s">
        <v>183</v>
      </c>
      <c r="L20" s="91" t="s">
        <v>197</v>
      </c>
      <c r="M20" s="96">
        <v>50033</v>
      </c>
    </row>
    <row r="21" spans="1:13" ht="15.75">
      <c r="A21" s="89" t="s">
        <v>77</v>
      </c>
      <c r="B21" s="90">
        <v>61</v>
      </c>
      <c r="C21" s="91" t="s">
        <v>156</v>
      </c>
      <c r="D21" s="92"/>
      <c r="E21" s="91" t="s">
        <v>160</v>
      </c>
      <c r="F21" s="93">
        <v>1292</v>
      </c>
      <c r="G21" s="91" t="s">
        <v>174</v>
      </c>
      <c r="H21" s="94">
        <v>2002</v>
      </c>
      <c r="I21" s="95" t="s">
        <v>176</v>
      </c>
      <c r="J21" s="95" t="s">
        <v>180</v>
      </c>
      <c r="K21" s="91" t="s">
        <v>184</v>
      </c>
      <c r="L21" s="91" t="s">
        <v>198</v>
      </c>
      <c r="M21" s="96">
        <v>59647</v>
      </c>
    </row>
    <row r="22" spans="1:13" ht="15.75">
      <c r="A22" s="89" t="s">
        <v>78</v>
      </c>
      <c r="B22" s="90">
        <v>56</v>
      </c>
      <c r="C22" s="91" t="s">
        <v>157</v>
      </c>
      <c r="D22" s="92"/>
      <c r="E22" s="91"/>
      <c r="F22" s="93">
        <v>14414</v>
      </c>
      <c r="G22" s="91" t="s">
        <v>175</v>
      </c>
      <c r="H22" s="94">
        <v>2003</v>
      </c>
      <c r="I22" s="95" t="s">
        <v>176</v>
      </c>
      <c r="J22" s="95" t="s">
        <v>180</v>
      </c>
      <c r="K22" s="91" t="s">
        <v>184</v>
      </c>
      <c r="L22" s="91">
        <v>49534</v>
      </c>
      <c r="M22" s="96">
        <v>64528</v>
      </c>
    </row>
    <row r="23" spans="1:13" ht="15.75">
      <c r="A23" s="89" t="s">
        <v>79</v>
      </c>
      <c r="B23" s="90"/>
      <c r="C23" s="91"/>
      <c r="D23" s="92"/>
      <c r="E23" s="91"/>
      <c r="F23" s="93"/>
      <c r="G23" s="91"/>
      <c r="H23" s="94"/>
      <c r="I23" s="95"/>
      <c r="J23" s="95"/>
      <c r="K23" s="91"/>
      <c r="L23" s="91"/>
      <c r="M23" s="96"/>
    </row>
    <row r="24" spans="1:13" ht="15.75">
      <c r="A24" s="89" t="s">
        <v>80</v>
      </c>
      <c r="B24" s="82"/>
      <c r="C24" s="91"/>
      <c r="D24" s="92"/>
      <c r="E24" s="91"/>
      <c r="F24" s="93"/>
      <c r="G24" s="91"/>
      <c r="H24" s="94"/>
      <c r="I24" s="95"/>
      <c r="J24" s="95"/>
      <c r="K24" s="91"/>
      <c r="L24" s="91"/>
      <c r="M24" s="96"/>
    </row>
    <row r="25" spans="1:13" ht="15.75">
      <c r="A25" s="89" t="s">
        <v>81</v>
      </c>
      <c r="B25" s="90"/>
      <c r="C25" s="91"/>
      <c r="D25" s="92"/>
      <c r="E25" s="91"/>
      <c r="F25" s="93"/>
      <c r="G25" s="91"/>
      <c r="H25" s="94"/>
      <c r="I25" s="95"/>
      <c r="J25" s="95"/>
      <c r="K25" s="91"/>
      <c r="L25" s="91"/>
      <c r="M25" s="96"/>
    </row>
    <row r="26" spans="1:13" ht="15.75">
      <c r="A26" s="89" t="s">
        <v>82</v>
      </c>
      <c r="B26" s="90"/>
      <c r="C26" s="91"/>
      <c r="D26" s="92"/>
      <c r="E26" s="91"/>
      <c r="F26" s="93"/>
      <c r="G26" s="91"/>
      <c r="H26" s="94"/>
      <c r="I26" s="95"/>
      <c r="J26" s="95"/>
      <c r="K26" s="91"/>
      <c r="L26" s="91"/>
      <c r="M26" s="96"/>
    </row>
    <row r="27" spans="1:13" ht="15.75">
      <c r="A27" s="89" t="s">
        <v>83</v>
      </c>
      <c r="B27" s="90"/>
      <c r="C27" s="91"/>
      <c r="D27" s="92"/>
      <c r="E27" s="91"/>
      <c r="F27" s="93"/>
      <c r="G27" s="91"/>
      <c r="H27" s="94"/>
      <c r="I27" s="95"/>
      <c r="J27" s="95"/>
      <c r="K27" s="91"/>
      <c r="L27" s="91"/>
      <c r="M27" s="96"/>
    </row>
    <row r="28" spans="1:13" ht="15.75">
      <c r="A28" s="81" t="s">
        <v>84</v>
      </c>
      <c r="B28" s="82"/>
      <c r="C28" s="83"/>
      <c r="D28" s="84"/>
      <c r="E28" s="83"/>
      <c r="F28" s="85"/>
      <c r="G28" s="83"/>
      <c r="H28" s="86"/>
      <c r="I28" s="87"/>
      <c r="J28" s="87"/>
      <c r="K28" s="83"/>
      <c r="L28" s="83"/>
      <c r="M28" s="88"/>
    </row>
    <row r="29" spans="1:13" ht="15.75">
      <c r="A29" s="89" t="s">
        <v>85</v>
      </c>
      <c r="B29" s="90"/>
      <c r="C29" s="91"/>
      <c r="D29" s="92"/>
      <c r="E29" s="91"/>
      <c r="F29" s="93"/>
      <c r="G29" s="91"/>
      <c r="H29" s="94"/>
      <c r="I29" s="95"/>
      <c r="J29" s="95"/>
      <c r="K29" s="91"/>
      <c r="L29" s="91"/>
      <c r="M29" s="96"/>
    </row>
    <row r="30" spans="1:13" ht="15.75">
      <c r="A30" s="89" t="s">
        <v>86</v>
      </c>
      <c r="B30" s="90"/>
      <c r="C30" s="91"/>
      <c r="D30" s="92"/>
      <c r="E30" s="91"/>
      <c r="F30" s="93"/>
      <c r="G30" s="91"/>
      <c r="H30" s="94"/>
      <c r="I30" s="95"/>
      <c r="J30" s="95"/>
      <c r="K30" s="91"/>
      <c r="L30" s="91"/>
      <c r="M30" s="96"/>
    </row>
    <row r="31" spans="1:13" ht="15.75">
      <c r="A31" s="89" t="s">
        <v>87</v>
      </c>
      <c r="B31" s="90"/>
      <c r="C31" s="91"/>
      <c r="D31" s="92"/>
      <c r="E31" s="91"/>
      <c r="F31" s="93"/>
      <c r="G31" s="91"/>
      <c r="H31" s="94"/>
      <c r="I31" s="95"/>
      <c r="J31" s="95"/>
      <c r="K31" s="91"/>
      <c r="L31" s="91"/>
      <c r="M31" s="96"/>
    </row>
    <row r="32" spans="1:13" ht="15.75">
      <c r="A32" s="89" t="s">
        <v>88</v>
      </c>
      <c r="B32" s="90"/>
      <c r="C32" s="91"/>
      <c r="D32" s="92"/>
      <c r="E32" s="91"/>
      <c r="F32" s="93"/>
      <c r="G32" s="91"/>
      <c r="H32" s="94"/>
      <c r="I32" s="95"/>
      <c r="J32" s="95"/>
      <c r="K32" s="91"/>
      <c r="L32" s="91"/>
      <c r="M32" s="96"/>
    </row>
    <row r="33" spans="1:13" ht="15.75">
      <c r="A33" s="89" t="s">
        <v>89</v>
      </c>
      <c r="B33" s="90"/>
      <c r="C33" s="91"/>
      <c r="D33" s="92"/>
      <c r="E33" s="91"/>
      <c r="F33" s="93"/>
      <c r="G33" s="91"/>
      <c r="H33" s="94"/>
      <c r="I33" s="95"/>
      <c r="J33" s="95"/>
      <c r="K33" s="91"/>
      <c r="L33" s="91"/>
      <c r="M33" s="96"/>
    </row>
    <row r="34" spans="1:13" ht="15.75">
      <c r="A34" s="89" t="s">
        <v>90</v>
      </c>
      <c r="B34" s="82"/>
      <c r="C34" s="91"/>
      <c r="D34" s="92"/>
      <c r="E34" s="91"/>
      <c r="F34" s="93"/>
      <c r="G34" s="91"/>
      <c r="H34" s="94"/>
      <c r="I34" s="95"/>
      <c r="J34" s="95"/>
      <c r="K34" s="91"/>
      <c r="L34" s="91"/>
      <c r="M34" s="96"/>
    </row>
    <row r="35" spans="1:13" ht="15.75">
      <c r="A35" s="89" t="s">
        <v>91</v>
      </c>
      <c r="B35" s="90"/>
      <c r="C35" s="91"/>
      <c r="D35" s="92"/>
      <c r="E35" s="91"/>
      <c r="F35" s="93"/>
      <c r="G35" s="91"/>
      <c r="H35" s="94"/>
      <c r="I35" s="95"/>
      <c r="J35" s="95"/>
      <c r="K35" s="91"/>
      <c r="L35" s="91"/>
      <c r="M35" s="96"/>
    </row>
    <row r="36" spans="1:13" ht="15.75">
      <c r="A36" s="89" t="s">
        <v>92</v>
      </c>
      <c r="B36" s="90"/>
      <c r="C36" s="91"/>
      <c r="D36" s="92"/>
      <c r="E36" s="91"/>
      <c r="F36" s="93"/>
      <c r="G36" s="91"/>
      <c r="H36" s="94"/>
      <c r="I36" s="95"/>
      <c r="J36" s="95"/>
      <c r="K36" s="91"/>
      <c r="L36" s="91"/>
      <c r="M36" s="96"/>
    </row>
    <row r="37" spans="1:13" ht="15.75">
      <c r="A37" s="89" t="s">
        <v>93</v>
      </c>
      <c r="B37" s="90"/>
      <c r="C37" s="91"/>
      <c r="D37" s="92"/>
      <c r="E37" s="91"/>
      <c r="F37" s="93"/>
      <c r="G37" s="91"/>
      <c r="H37" s="94"/>
      <c r="I37" s="95"/>
      <c r="J37" s="95"/>
      <c r="K37" s="91"/>
      <c r="L37" s="91"/>
      <c r="M37" s="96"/>
    </row>
    <row r="38" spans="1:13" ht="15.75">
      <c r="A38" s="81" t="s">
        <v>94</v>
      </c>
      <c r="B38" s="82"/>
      <c r="C38" s="83"/>
      <c r="D38" s="84"/>
      <c r="E38" s="83"/>
      <c r="F38" s="85"/>
      <c r="G38" s="83"/>
      <c r="H38" s="86"/>
      <c r="I38" s="87"/>
      <c r="J38" s="87"/>
      <c r="K38" s="83"/>
      <c r="L38" s="83"/>
      <c r="M38" s="88"/>
    </row>
    <row r="39" spans="1:13" ht="15.75">
      <c r="A39" s="89" t="s">
        <v>95</v>
      </c>
      <c r="B39" s="90"/>
      <c r="C39" s="91"/>
      <c r="D39" s="92"/>
      <c r="E39" s="91"/>
      <c r="F39" s="93"/>
      <c r="G39" s="91"/>
      <c r="H39" s="94"/>
      <c r="I39" s="95"/>
      <c r="J39" s="95"/>
      <c r="K39" s="91"/>
      <c r="L39" s="91"/>
      <c r="M39" s="96"/>
    </row>
    <row r="40" spans="1:13" ht="15.75">
      <c r="A40" s="89" t="s">
        <v>96</v>
      </c>
      <c r="B40" s="90"/>
      <c r="C40" s="91"/>
      <c r="D40" s="92"/>
      <c r="E40" s="91"/>
      <c r="F40" s="93"/>
      <c r="G40" s="91"/>
      <c r="H40" s="94"/>
      <c r="I40" s="95"/>
      <c r="J40" s="95"/>
      <c r="K40" s="91"/>
      <c r="L40" s="91"/>
      <c r="M40" s="96"/>
    </row>
    <row r="41" spans="1:13" ht="15.75">
      <c r="A41" s="81" t="s">
        <v>97</v>
      </c>
      <c r="B41" s="82"/>
      <c r="C41" s="83"/>
      <c r="D41" s="84"/>
      <c r="E41" s="83"/>
      <c r="F41" s="85"/>
      <c r="G41" s="83"/>
      <c r="H41" s="86"/>
      <c r="I41" s="87"/>
      <c r="J41" s="87"/>
      <c r="K41" s="83"/>
      <c r="L41" s="83"/>
      <c r="M41" s="88"/>
    </row>
    <row r="42" spans="1:13" ht="15.75">
      <c r="A42" s="89" t="s">
        <v>98</v>
      </c>
      <c r="B42" s="90"/>
      <c r="C42" s="91"/>
      <c r="D42" s="92"/>
      <c r="E42" s="91"/>
      <c r="F42" s="93"/>
      <c r="G42" s="91"/>
      <c r="H42" s="94"/>
      <c r="I42" s="95"/>
      <c r="J42" s="95"/>
      <c r="K42" s="91"/>
      <c r="L42" s="91"/>
      <c r="M42" s="96"/>
    </row>
    <row r="43" spans="1:13" ht="15.75">
      <c r="A43" s="89" t="s">
        <v>99</v>
      </c>
      <c r="B43" s="90"/>
      <c r="C43" s="91"/>
      <c r="D43" s="92"/>
      <c r="E43" s="91"/>
      <c r="F43" s="93"/>
      <c r="G43" s="91"/>
      <c r="H43" s="94"/>
      <c r="I43" s="95"/>
      <c r="J43" s="95"/>
      <c r="K43" s="91"/>
      <c r="L43" s="91"/>
      <c r="M43" s="96"/>
    </row>
    <row r="44" spans="1:13" ht="15.75">
      <c r="A44" s="89" t="s">
        <v>100</v>
      </c>
      <c r="B44" s="90"/>
      <c r="C44" s="91"/>
      <c r="D44" s="92"/>
      <c r="E44" s="91"/>
      <c r="F44" s="93"/>
      <c r="G44" s="91"/>
      <c r="H44" s="94"/>
      <c r="I44" s="95"/>
      <c r="J44" s="95"/>
      <c r="K44" s="91"/>
      <c r="L44" s="91"/>
      <c r="M44" s="96"/>
    </row>
    <row r="45" spans="1:13" ht="15.75">
      <c r="A45" s="89" t="s">
        <v>101</v>
      </c>
      <c r="B45" s="90"/>
      <c r="C45" s="91"/>
      <c r="D45" s="92"/>
      <c r="E45" s="91"/>
      <c r="F45" s="93"/>
      <c r="G45" s="91"/>
      <c r="H45" s="94"/>
      <c r="I45" s="95"/>
      <c r="J45" s="95"/>
      <c r="K45" s="91"/>
      <c r="L45" s="91"/>
      <c r="M45" s="96"/>
    </row>
    <row r="46" spans="1:13" ht="15.75">
      <c r="A46" s="89" t="s">
        <v>102</v>
      </c>
      <c r="B46" s="90"/>
      <c r="C46" s="91"/>
      <c r="D46" s="92"/>
      <c r="E46" s="91"/>
      <c r="F46" s="93"/>
      <c r="G46" s="91"/>
      <c r="H46" s="94"/>
      <c r="I46" s="95"/>
      <c r="J46" s="95"/>
      <c r="K46" s="91"/>
      <c r="L46" s="91"/>
      <c r="M46" s="96"/>
    </row>
    <row r="47" spans="1:13" ht="15.75">
      <c r="A47" s="89" t="s">
        <v>103</v>
      </c>
      <c r="B47" s="248"/>
      <c r="C47" s="91"/>
      <c r="D47" s="92"/>
      <c r="E47" s="91"/>
      <c r="F47" s="93"/>
      <c r="G47" s="91"/>
      <c r="H47" s="94"/>
      <c r="I47" s="95"/>
      <c r="J47" s="95"/>
      <c r="K47" s="91"/>
      <c r="L47" s="91"/>
      <c r="M47" s="96"/>
    </row>
  </sheetData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selection activeCell="F4" sqref="F4"/>
    </sheetView>
  </sheetViews>
  <sheetFormatPr defaultColWidth="11.421875" defaultRowHeight="12.75"/>
  <cols>
    <col min="1" max="1" width="7.00390625" style="20" customWidth="1"/>
    <col min="2" max="2" width="25.00390625" style="0" customWidth="1"/>
    <col min="3" max="3" width="8.140625" style="0" customWidth="1"/>
    <col min="4" max="6" width="7.140625" style="0" customWidth="1"/>
    <col min="7" max="7" width="5.8515625" style="0" customWidth="1"/>
    <col min="9" max="9" width="9.140625" style="0" customWidth="1"/>
  </cols>
  <sheetData>
    <row r="1" spans="1:18" ht="34.5">
      <c r="A1" s="228" t="s">
        <v>104</v>
      </c>
      <c r="B1" s="217"/>
      <c r="C1" s="217"/>
      <c r="D1" s="217"/>
      <c r="E1" s="217"/>
      <c r="F1" s="217"/>
      <c r="G1" s="217"/>
      <c r="H1" s="217"/>
      <c r="I1" s="218"/>
      <c r="J1" s="216"/>
      <c r="L1" s="70"/>
      <c r="M1" s="70"/>
      <c r="N1" s="69"/>
      <c r="O1" s="69"/>
      <c r="P1" s="69"/>
      <c r="Q1" s="69"/>
      <c r="R1" s="69"/>
    </row>
    <row r="2" ht="12.75">
      <c r="A2" s="18"/>
    </row>
    <row r="3" spans="1:8" ht="12.75">
      <c r="A3" s="33" t="str">
        <f>resumen!L1</f>
        <v>Raid El Madroño . Brunete</v>
      </c>
      <c r="F3" s="19" t="s">
        <v>200</v>
      </c>
      <c r="G3" s="19"/>
      <c r="H3" s="19"/>
    </row>
    <row r="4" spans="1:6" s="33" customFormat="1" ht="12.75">
      <c r="A4" s="50" t="s">
        <v>141</v>
      </c>
      <c r="F4" s="136">
        <f>resumen!M3</f>
        <v>40313</v>
      </c>
    </row>
    <row r="5" spans="1:7" ht="12.75">
      <c r="A5" t="s">
        <v>105</v>
      </c>
      <c r="C5" s="54">
        <f>resumen!M6</f>
        <v>0.4583333333333333</v>
      </c>
      <c r="D5" s="55"/>
      <c r="E5" s="55"/>
      <c r="F5" s="55"/>
      <c r="G5" s="55"/>
    </row>
    <row r="6" spans="1:6" ht="12.75">
      <c r="A6" t="s">
        <v>106</v>
      </c>
      <c r="C6" s="54">
        <f>resumen!M9</f>
        <v>0.034722222222222224</v>
      </c>
      <c r="D6" s="56">
        <f>resumen!M11</f>
        <v>0</v>
      </c>
      <c r="E6" s="59">
        <v>0</v>
      </c>
      <c r="F6" s="212"/>
    </row>
    <row r="7" spans="1:7" ht="12.75">
      <c r="A7" t="s">
        <v>107</v>
      </c>
      <c r="C7" s="57">
        <f>resumen!M8</f>
        <v>20</v>
      </c>
      <c r="D7" s="57">
        <f>resumen!M10</f>
        <v>20</v>
      </c>
      <c r="E7" s="211">
        <f>resumen!M12</f>
        <v>0</v>
      </c>
      <c r="F7" s="213"/>
      <c r="G7" s="214">
        <f>SUM(C7:F7)</f>
        <v>40</v>
      </c>
    </row>
    <row r="8" spans="1:7" ht="12.75">
      <c r="A8" t="s">
        <v>108</v>
      </c>
      <c r="C8" s="58">
        <f>resumen!M7</f>
        <v>9</v>
      </c>
      <c r="D8" s="55"/>
      <c r="E8" s="55"/>
      <c r="F8" s="55"/>
      <c r="G8" s="55"/>
    </row>
    <row r="11" ht="12.75">
      <c r="A11" s="19" t="s">
        <v>109</v>
      </c>
    </row>
    <row r="12" spans="1:9" ht="12.75">
      <c r="A12" s="23" t="s">
        <v>110</v>
      </c>
      <c r="B12" s="21" t="s">
        <v>111</v>
      </c>
      <c r="C12" s="22"/>
      <c r="D12" s="22"/>
      <c r="E12" s="21" t="s">
        <v>112</v>
      </c>
      <c r="F12" s="22"/>
      <c r="G12" s="22"/>
      <c r="H12" s="22"/>
      <c r="I12" s="21" t="s">
        <v>113</v>
      </c>
    </row>
    <row r="13" spans="1:9" ht="12.75">
      <c r="A13" s="227">
        <f>matriculas!B8</f>
        <v>65</v>
      </c>
      <c r="B13" s="65" t="str">
        <f>matriculas!C8</f>
        <v>Raquel Moreira  Navarro</v>
      </c>
      <c r="C13" s="66"/>
      <c r="D13" s="67"/>
      <c r="E13" s="65" t="str">
        <f>matriculas!G8</f>
        <v>Sombra Gris</v>
      </c>
      <c r="F13" s="66"/>
      <c r="G13" s="66"/>
      <c r="H13" s="67"/>
      <c r="I13" s="68"/>
    </row>
    <row r="14" spans="1:9" ht="12.75">
      <c r="A14" s="227">
        <f>matriculas!B9</f>
        <v>78</v>
      </c>
      <c r="B14" s="65" t="str">
        <f>matriculas!C9</f>
        <v>Azahara Martinez de la Rosa</v>
      </c>
      <c r="C14" s="66"/>
      <c r="D14" s="67"/>
      <c r="E14" s="65" t="str">
        <f>matriculas!G9</f>
        <v>Nirvana</v>
      </c>
      <c r="F14" s="66"/>
      <c r="G14" s="66"/>
      <c r="H14" s="67"/>
      <c r="I14" s="68"/>
    </row>
    <row r="15" spans="1:9" ht="12.75">
      <c r="A15" s="227">
        <f>matriculas!B10</f>
        <v>70</v>
      </c>
      <c r="B15" s="65" t="str">
        <f>matriculas!C10</f>
        <v>Leticia Irazu García</v>
      </c>
      <c r="C15" s="66"/>
      <c r="D15" s="67"/>
      <c r="E15" s="65" t="str">
        <f>matriculas!G10</f>
        <v>Cielo</v>
      </c>
      <c r="F15" s="66"/>
      <c r="G15" s="66"/>
      <c r="H15" s="67"/>
      <c r="I15" s="68"/>
    </row>
    <row r="16" spans="1:9" ht="12.75">
      <c r="A16" s="227">
        <f>matriculas!B11</f>
        <v>79</v>
      </c>
      <c r="B16" s="65" t="str">
        <f>matriculas!C11</f>
        <v>Patricia Rodríguez</v>
      </c>
      <c r="C16" s="66"/>
      <c r="D16" s="67"/>
      <c r="E16" s="65" t="str">
        <f>matriculas!G11</f>
        <v>Brutal</v>
      </c>
      <c r="F16" s="66"/>
      <c r="G16" s="66"/>
      <c r="H16" s="67"/>
      <c r="I16" s="68"/>
    </row>
    <row r="17" spans="1:9" ht="12.75">
      <c r="A17" s="227">
        <f>matriculas!B12</f>
        <v>68</v>
      </c>
      <c r="B17" s="65" t="str">
        <f>matriculas!C12</f>
        <v>Francisco Sánchez de la Fuente</v>
      </c>
      <c r="C17" s="66"/>
      <c r="D17" s="67"/>
      <c r="E17" s="65" t="str">
        <f>matriculas!G12</f>
        <v>Arezu</v>
      </c>
      <c r="F17" s="66"/>
      <c r="G17" s="66"/>
      <c r="H17" s="67"/>
      <c r="I17" s="68"/>
    </row>
    <row r="18" spans="1:9" ht="12.75">
      <c r="A18" s="227">
        <f>matriculas!B13</f>
        <v>59</v>
      </c>
      <c r="B18" s="65" t="str">
        <f>matriculas!C13</f>
        <v>Andre Borge</v>
      </c>
      <c r="C18" s="66"/>
      <c r="D18" s="67"/>
      <c r="E18" s="65" t="str">
        <f>matriculas!G13</f>
        <v>HM Silman</v>
      </c>
      <c r="F18" s="66"/>
      <c r="G18" s="66"/>
      <c r="H18" s="67"/>
      <c r="I18" s="68"/>
    </row>
    <row r="19" spans="1:9" ht="12.75">
      <c r="A19" s="227">
        <f>matriculas!B14</f>
        <v>69</v>
      </c>
      <c r="B19" s="65" t="str">
        <f>matriculas!C14</f>
        <v>Juan García de La Peña</v>
      </c>
      <c r="C19" s="66"/>
      <c r="D19" s="67"/>
      <c r="E19" s="65" t="str">
        <f>matriculas!G14</f>
        <v>Tbo Colega</v>
      </c>
      <c r="F19" s="66"/>
      <c r="G19" s="66"/>
      <c r="H19" s="67"/>
      <c r="I19" s="68"/>
    </row>
    <row r="20" spans="1:9" ht="12.75">
      <c r="A20" s="227">
        <f>matriculas!B15</f>
        <v>76</v>
      </c>
      <c r="B20" s="65" t="str">
        <f>matriculas!C15</f>
        <v>Vinciane van Damme</v>
      </c>
      <c r="C20" s="66"/>
      <c r="D20" s="67"/>
      <c r="E20" s="65" t="str">
        <f>matriculas!G15</f>
        <v>Anwar Emir</v>
      </c>
      <c r="F20" s="66"/>
      <c r="G20" s="66"/>
      <c r="H20" s="67"/>
      <c r="I20" s="68"/>
    </row>
    <row r="21" spans="1:9" ht="12.75">
      <c r="A21" s="227">
        <f>matriculas!B16</f>
        <v>57</v>
      </c>
      <c r="B21" s="65" t="str">
        <f>matriculas!C16</f>
        <v>Alfonso Urquiza</v>
      </c>
      <c r="C21" s="66"/>
      <c r="D21" s="67"/>
      <c r="E21" s="65" t="str">
        <f>matriculas!G16</f>
        <v>Safwa</v>
      </c>
      <c r="F21" s="66"/>
      <c r="G21" s="66"/>
      <c r="H21" s="67"/>
      <c r="I21" s="68"/>
    </row>
    <row r="22" spans="1:9" ht="12.75">
      <c r="A22" s="227">
        <f>matriculas!B17</f>
        <v>60</v>
      </c>
      <c r="B22" s="65" t="str">
        <f>matriculas!C17</f>
        <v>Lucia González</v>
      </c>
      <c r="C22" s="66"/>
      <c r="D22" s="67"/>
      <c r="E22" s="65" t="str">
        <f>matriculas!G17</f>
        <v>Yep Flying Star</v>
      </c>
      <c r="F22" s="66"/>
      <c r="G22" s="66"/>
      <c r="H22" s="67"/>
      <c r="I22" s="68"/>
    </row>
    <row r="23" spans="1:9" ht="12.75">
      <c r="A23" s="227">
        <f>matriculas!B18</f>
        <v>71</v>
      </c>
      <c r="B23" s="65" t="str">
        <f>matriculas!C18</f>
        <v>Alejandro Conradi</v>
      </c>
      <c r="C23" s="66"/>
      <c r="D23" s="67"/>
      <c r="E23" s="65" t="str">
        <f>matriculas!G18</f>
        <v>Milano</v>
      </c>
      <c r="F23" s="66"/>
      <c r="G23" s="66"/>
      <c r="H23" s="67"/>
      <c r="I23" s="68"/>
    </row>
    <row r="24" spans="1:9" ht="12.75">
      <c r="A24" s="227">
        <f>matriculas!B19</f>
        <v>58</v>
      </c>
      <c r="B24" s="65" t="str">
        <f>matriculas!C19</f>
        <v>Rodrigo Alzaga Peña</v>
      </c>
      <c r="C24" s="66"/>
      <c r="D24" s="67"/>
      <c r="E24" s="65" t="str">
        <f>matriculas!G19</f>
        <v>Makorini</v>
      </c>
      <c r="F24" s="66"/>
      <c r="G24" s="66"/>
      <c r="H24" s="67"/>
      <c r="I24" s="68"/>
    </row>
    <row r="25" spans="1:9" ht="12.75">
      <c r="A25" s="227">
        <f>matriculas!B20</f>
        <v>74</v>
      </c>
      <c r="B25" s="65" t="str">
        <f>matriculas!C20</f>
        <v>Adela Couder Sendra</v>
      </c>
      <c r="C25" s="66"/>
      <c r="D25" s="67"/>
      <c r="E25" s="65" t="str">
        <f>matriculas!G20</f>
        <v>Fissiba</v>
      </c>
      <c r="F25" s="66"/>
      <c r="G25" s="66"/>
      <c r="H25" s="67"/>
      <c r="I25" s="68"/>
    </row>
    <row r="26" spans="1:9" ht="12.75">
      <c r="A26" s="227">
        <f>matriculas!B21</f>
        <v>61</v>
      </c>
      <c r="B26" s="65" t="str">
        <f>matriculas!C21</f>
        <v>Carlos Madera García</v>
      </c>
      <c r="C26" s="66"/>
      <c r="D26" s="67"/>
      <c r="E26" s="65" t="str">
        <f>matriculas!G21</f>
        <v>Fanatica de Tusitala</v>
      </c>
      <c r="F26" s="66"/>
      <c r="G26" s="66"/>
      <c r="H26" s="67"/>
      <c r="I26" s="68"/>
    </row>
    <row r="27" spans="1:9" ht="12.75">
      <c r="A27" s="227">
        <f>matriculas!B22</f>
        <v>56</v>
      </c>
      <c r="B27" s="65" t="str">
        <f>matriculas!C22</f>
        <v>Jacobo Cobaleda Torregrosa</v>
      </c>
      <c r="C27" s="66"/>
      <c r="D27" s="67"/>
      <c r="E27" s="65" t="str">
        <f>matriculas!G22</f>
        <v>Winona</v>
      </c>
      <c r="F27" s="66"/>
      <c r="G27" s="66"/>
      <c r="H27" s="67"/>
      <c r="I27" s="68"/>
    </row>
    <row r="28" spans="1:9" ht="12.75">
      <c r="A28" s="227">
        <f>matriculas!B23</f>
        <v>0</v>
      </c>
      <c r="B28" s="65">
        <f>matriculas!C23</f>
        <v>0</v>
      </c>
      <c r="C28" s="66"/>
      <c r="D28" s="67"/>
      <c r="E28" s="65">
        <f>matriculas!G23</f>
        <v>0</v>
      </c>
      <c r="F28" s="66"/>
      <c r="G28" s="66"/>
      <c r="H28" s="67"/>
      <c r="I28" s="68"/>
    </row>
    <row r="29" spans="1:9" ht="12.75">
      <c r="A29" s="227">
        <f>matriculas!B24</f>
        <v>0</v>
      </c>
      <c r="B29" s="65">
        <f>matriculas!C24</f>
        <v>0</v>
      </c>
      <c r="C29" s="66"/>
      <c r="D29" s="67"/>
      <c r="E29" s="65">
        <f>matriculas!G24</f>
        <v>0</v>
      </c>
      <c r="F29" s="66"/>
      <c r="G29" s="66"/>
      <c r="H29" s="67"/>
      <c r="I29" s="68"/>
    </row>
    <row r="30" spans="1:9" ht="12.75">
      <c r="A30" s="227">
        <f>matriculas!B25</f>
        <v>0</v>
      </c>
      <c r="B30" s="65">
        <f>matriculas!C25</f>
        <v>0</v>
      </c>
      <c r="C30" s="66"/>
      <c r="D30" s="67"/>
      <c r="E30" s="65">
        <f>matriculas!G25</f>
        <v>0</v>
      </c>
      <c r="F30" s="66"/>
      <c r="G30" s="66"/>
      <c r="H30" s="67"/>
      <c r="I30" s="68"/>
    </row>
    <row r="31" spans="1:9" ht="12.75">
      <c r="A31" s="227">
        <f>matriculas!B26</f>
        <v>0</v>
      </c>
      <c r="B31" s="65">
        <f>matriculas!C26</f>
        <v>0</v>
      </c>
      <c r="C31" s="66"/>
      <c r="D31" s="67"/>
      <c r="E31" s="65">
        <f>matriculas!G26</f>
        <v>0</v>
      </c>
      <c r="F31" s="66"/>
      <c r="G31" s="66"/>
      <c r="H31" s="67"/>
      <c r="I31" s="68"/>
    </row>
    <row r="32" spans="1:9" ht="12.75">
      <c r="A32" s="227">
        <f>matriculas!B27</f>
        <v>0</v>
      </c>
      <c r="B32" s="65">
        <f>matriculas!C27</f>
        <v>0</v>
      </c>
      <c r="C32" s="66"/>
      <c r="D32" s="67"/>
      <c r="E32" s="65">
        <f>matriculas!G27</f>
        <v>0</v>
      </c>
      <c r="F32" s="66"/>
      <c r="G32" s="66"/>
      <c r="H32" s="67"/>
      <c r="I32" s="68"/>
    </row>
    <row r="33" spans="1:9" ht="12.75">
      <c r="A33" s="227">
        <f>matriculas!B28</f>
        <v>0</v>
      </c>
      <c r="B33" s="65">
        <f>matriculas!C28</f>
        <v>0</v>
      </c>
      <c r="C33" s="66"/>
      <c r="D33" s="67"/>
      <c r="E33" s="65">
        <f>matriculas!G28</f>
        <v>0</v>
      </c>
      <c r="F33" s="66"/>
      <c r="G33" s="66"/>
      <c r="H33" s="67"/>
      <c r="I33" s="68"/>
    </row>
    <row r="34" spans="1:9" ht="12.75">
      <c r="A34" s="227">
        <f>matriculas!B29</f>
        <v>0</v>
      </c>
      <c r="B34" s="65">
        <f>matriculas!C29</f>
        <v>0</v>
      </c>
      <c r="C34" s="66"/>
      <c r="D34" s="67"/>
      <c r="E34" s="65">
        <f>matriculas!G29</f>
        <v>0</v>
      </c>
      <c r="F34" s="66"/>
      <c r="G34" s="66"/>
      <c r="H34" s="67"/>
      <c r="I34" s="68"/>
    </row>
    <row r="35" spans="1:9" ht="12.75">
      <c r="A35" s="227">
        <f>matriculas!B30</f>
        <v>0</v>
      </c>
      <c r="B35" s="65">
        <f>matriculas!C30</f>
        <v>0</v>
      </c>
      <c r="C35" s="66"/>
      <c r="D35" s="67"/>
      <c r="E35" s="65">
        <f>matriculas!G30</f>
        <v>0</v>
      </c>
      <c r="F35" s="66"/>
      <c r="G35" s="66"/>
      <c r="H35" s="67"/>
      <c r="I35" s="68"/>
    </row>
    <row r="36" spans="1:9" ht="12.75">
      <c r="A36" s="227">
        <f>matriculas!B31</f>
        <v>0</v>
      </c>
      <c r="B36" s="65">
        <f>matriculas!C31</f>
        <v>0</v>
      </c>
      <c r="C36" s="66"/>
      <c r="D36" s="67"/>
      <c r="E36" s="65">
        <f>matriculas!G31</f>
        <v>0</v>
      </c>
      <c r="F36" s="66"/>
      <c r="G36" s="66"/>
      <c r="H36" s="67"/>
      <c r="I36" s="68"/>
    </row>
    <row r="37" spans="1:9" ht="12.75">
      <c r="A37" s="227">
        <f>matriculas!B32</f>
        <v>0</v>
      </c>
      <c r="B37" s="65">
        <f>matriculas!C32</f>
        <v>0</v>
      </c>
      <c r="C37" s="66"/>
      <c r="D37" s="67"/>
      <c r="E37" s="65">
        <f>matriculas!G32</f>
        <v>0</v>
      </c>
      <c r="F37" s="66"/>
      <c r="G37" s="66"/>
      <c r="H37" s="67"/>
      <c r="I37" s="68"/>
    </row>
    <row r="38" spans="1:9" ht="12.75">
      <c r="A38" s="227">
        <f>matriculas!B33</f>
        <v>0</v>
      </c>
      <c r="B38" s="65">
        <f>matriculas!C33</f>
        <v>0</v>
      </c>
      <c r="C38" s="66"/>
      <c r="D38" s="67"/>
      <c r="E38" s="65">
        <f>matriculas!G33</f>
        <v>0</v>
      </c>
      <c r="F38" s="66"/>
      <c r="G38" s="66"/>
      <c r="H38" s="67"/>
      <c r="I38" s="68"/>
    </row>
    <row r="39" spans="1:9" ht="12.75">
      <c r="A39" s="227">
        <f>matriculas!B34</f>
        <v>0</v>
      </c>
      <c r="B39" s="65">
        <f>matriculas!C34</f>
        <v>0</v>
      </c>
      <c r="C39" s="66"/>
      <c r="D39" s="67"/>
      <c r="E39" s="65">
        <f>matriculas!G34</f>
        <v>0</v>
      </c>
      <c r="F39" s="66"/>
      <c r="G39" s="66"/>
      <c r="H39" s="67"/>
      <c r="I39" s="68"/>
    </row>
    <row r="40" spans="1:9" ht="12.75">
      <c r="A40" s="227">
        <f>matriculas!B35</f>
        <v>0</v>
      </c>
      <c r="B40" s="65">
        <f>matriculas!C35</f>
        <v>0</v>
      </c>
      <c r="C40" s="66"/>
      <c r="D40" s="67"/>
      <c r="E40" s="65">
        <f>matriculas!G35</f>
        <v>0</v>
      </c>
      <c r="F40" s="66"/>
      <c r="G40" s="66"/>
      <c r="H40" s="67"/>
      <c r="I40" s="68"/>
    </row>
    <row r="41" spans="1:9" ht="12.75">
      <c r="A41" s="227">
        <f>matriculas!B36</f>
        <v>0</v>
      </c>
      <c r="B41" s="65">
        <f>matriculas!C36</f>
        <v>0</v>
      </c>
      <c r="C41" s="66"/>
      <c r="D41" s="67"/>
      <c r="E41" s="65">
        <f>matriculas!G36</f>
        <v>0</v>
      </c>
      <c r="F41" s="66"/>
      <c r="G41" s="66"/>
      <c r="H41" s="67"/>
      <c r="I41" s="68"/>
    </row>
    <row r="42" spans="1:9" ht="12.75">
      <c r="A42" s="227">
        <f>matriculas!B37</f>
        <v>0</v>
      </c>
      <c r="B42" s="65">
        <f>matriculas!C37</f>
        <v>0</v>
      </c>
      <c r="C42" s="66"/>
      <c r="D42" s="67"/>
      <c r="E42" s="65">
        <f>matriculas!G37</f>
        <v>0</v>
      </c>
      <c r="F42" s="66"/>
      <c r="G42" s="66"/>
      <c r="H42" s="67"/>
      <c r="I42" s="68"/>
    </row>
    <row r="43" spans="1:9" ht="12.75">
      <c r="A43" s="227">
        <f>matriculas!B38</f>
        <v>0</v>
      </c>
      <c r="B43" s="65">
        <f>matriculas!C38</f>
        <v>0</v>
      </c>
      <c r="C43" s="66"/>
      <c r="D43" s="67"/>
      <c r="E43" s="65">
        <f>matriculas!G38</f>
        <v>0</v>
      </c>
      <c r="F43" s="66"/>
      <c r="G43" s="66"/>
      <c r="H43" s="67"/>
      <c r="I43" s="68"/>
    </row>
    <row r="44" spans="1:9" ht="12.75">
      <c r="A44" s="227">
        <f>matriculas!B39</f>
        <v>0</v>
      </c>
      <c r="B44" s="65">
        <f>matriculas!C39</f>
        <v>0</v>
      </c>
      <c r="C44" s="66"/>
      <c r="D44" s="67"/>
      <c r="E44" s="65">
        <f>matriculas!G39</f>
        <v>0</v>
      </c>
      <c r="F44" s="66"/>
      <c r="G44" s="66"/>
      <c r="H44" s="67"/>
      <c r="I44" s="68"/>
    </row>
    <row r="45" spans="1:9" ht="12.75">
      <c r="A45" s="227">
        <f>matriculas!B40</f>
        <v>0</v>
      </c>
      <c r="B45" s="65">
        <f>matriculas!C40</f>
        <v>0</v>
      </c>
      <c r="C45" s="66"/>
      <c r="D45" s="67"/>
      <c r="E45" s="65">
        <f>matriculas!G40</f>
        <v>0</v>
      </c>
      <c r="F45" s="66"/>
      <c r="G45" s="66"/>
      <c r="H45" s="67"/>
      <c r="I45" s="68"/>
    </row>
    <row r="46" spans="1:9" ht="12.75">
      <c r="A46" s="227">
        <f>matriculas!B41</f>
        <v>0</v>
      </c>
      <c r="B46" s="65">
        <f>matriculas!C41</f>
        <v>0</v>
      </c>
      <c r="C46" s="66"/>
      <c r="D46" s="67"/>
      <c r="E46" s="65">
        <f>matriculas!G41</f>
        <v>0</v>
      </c>
      <c r="F46" s="66"/>
      <c r="G46" s="66"/>
      <c r="H46" s="67"/>
      <c r="I46" s="68"/>
    </row>
    <row r="47" spans="1:9" ht="12.75">
      <c r="A47" s="227">
        <f>matriculas!B42</f>
        <v>0</v>
      </c>
      <c r="B47" s="65">
        <f>matriculas!C42</f>
        <v>0</v>
      </c>
      <c r="C47" s="66"/>
      <c r="D47" s="67"/>
      <c r="E47" s="65">
        <f>matriculas!G42</f>
        <v>0</v>
      </c>
      <c r="F47" s="66"/>
      <c r="G47" s="66"/>
      <c r="H47" s="67"/>
      <c r="I47" s="68"/>
    </row>
    <row r="48" spans="1:9" ht="12.75">
      <c r="A48" s="227">
        <f>matriculas!B43</f>
        <v>0</v>
      </c>
      <c r="B48" s="65">
        <f>matriculas!C43</f>
        <v>0</v>
      </c>
      <c r="C48" s="66"/>
      <c r="D48" s="67"/>
      <c r="E48" s="65">
        <f>matriculas!G43</f>
        <v>0</v>
      </c>
      <c r="F48" s="66"/>
      <c r="G48" s="66"/>
      <c r="H48" s="67"/>
      <c r="I48" s="68"/>
    </row>
    <row r="49" spans="1:9" ht="12.75">
      <c r="A49" s="227">
        <f>matriculas!B44</f>
        <v>0</v>
      </c>
      <c r="B49" s="65">
        <f>matriculas!C44</f>
        <v>0</v>
      </c>
      <c r="C49" s="66"/>
      <c r="D49" s="67"/>
      <c r="E49" s="65">
        <f>matriculas!G44</f>
        <v>0</v>
      </c>
      <c r="F49" s="66"/>
      <c r="G49" s="66"/>
      <c r="H49" s="67"/>
      <c r="I49" s="68"/>
    </row>
    <row r="50" spans="1:9" ht="12.75">
      <c r="A50" s="227">
        <f>matriculas!B45</f>
        <v>0</v>
      </c>
      <c r="B50" s="65">
        <f>matriculas!C45</f>
        <v>0</v>
      </c>
      <c r="C50" s="66"/>
      <c r="D50" s="67"/>
      <c r="E50" s="65">
        <f>matriculas!G45</f>
        <v>0</v>
      </c>
      <c r="F50" s="66"/>
      <c r="G50" s="66"/>
      <c r="H50" s="67"/>
      <c r="I50" s="68"/>
    </row>
    <row r="51" spans="1:9" ht="12.75">
      <c r="A51" s="227">
        <f>matriculas!B46</f>
        <v>0</v>
      </c>
      <c r="B51" s="65">
        <f>matriculas!C46</f>
        <v>0</v>
      </c>
      <c r="C51" s="66"/>
      <c r="D51" s="67"/>
      <c r="E51" s="65">
        <f>matriculas!G46</f>
        <v>0</v>
      </c>
      <c r="F51" s="66"/>
      <c r="G51" s="66"/>
      <c r="H51" s="67"/>
      <c r="I51" s="68"/>
    </row>
    <row r="52" spans="1:9" ht="12.75">
      <c r="A52" s="227">
        <f>matriculas!B47</f>
        <v>0</v>
      </c>
      <c r="B52" s="65">
        <f>matriculas!C47</f>
        <v>0</v>
      </c>
      <c r="C52" s="66"/>
      <c r="D52" s="67"/>
      <c r="E52" s="65">
        <f>matriculas!G47</f>
        <v>0</v>
      </c>
      <c r="F52" s="66"/>
      <c r="G52" s="66"/>
      <c r="H52" s="67"/>
      <c r="I52" s="68"/>
    </row>
    <row r="53" spans="1:9" ht="12.75">
      <c r="A53" s="227">
        <f>matriculas!B48</f>
        <v>0</v>
      </c>
      <c r="B53" s="65">
        <f>matriculas!C48</f>
        <v>0</v>
      </c>
      <c r="C53" s="66"/>
      <c r="D53" s="67"/>
      <c r="E53" s="65">
        <f>matriculas!G48</f>
        <v>0</v>
      </c>
      <c r="F53" s="66"/>
      <c r="G53" s="66"/>
      <c r="H53" s="67"/>
      <c r="I53" s="68"/>
    </row>
    <row r="54" spans="1:9" ht="12.75">
      <c r="A54" s="227">
        <f>matriculas!B49</f>
        <v>0</v>
      </c>
      <c r="B54" s="65">
        <f>matriculas!C49</f>
        <v>0</v>
      </c>
      <c r="C54" s="66"/>
      <c r="D54" s="67"/>
      <c r="E54" s="65">
        <f>matriculas!G49</f>
        <v>0</v>
      </c>
      <c r="F54" s="66"/>
      <c r="G54" s="66"/>
      <c r="H54" s="67"/>
      <c r="I54" s="68"/>
    </row>
    <row r="55" spans="1:9" ht="12.75">
      <c r="A55" s="227">
        <f>matriculas!B50</f>
        <v>0</v>
      </c>
      <c r="B55" s="65">
        <f>matriculas!C50</f>
        <v>0</v>
      </c>
      <c r="C55" s="66"/>
      <c r="D55" s="67"/>
      <c r="E55" s="65">
        <f>matriculas!G50</f>
        <v>0</v>
      </c>
      <c r="F55" s="66"/>
      <c r="G55" s="66"/>
      <c r="H55" s="67"/>
      <c r="I55" s="68"/>
    </row>
    <row r="56" spans="1:9" ht="12.75">
      <c r="A56" s="227">
        <f>matriculas!B51</f>
        <v>0</v>
      </c>
      <c r="B56" s="65">
        <f>matriculas!C51</f>
        <v>0</v>
      </c>
      <c r="C56" s="66"/>
      <c r="D56" s="67"/>
      <c r="E56" s="65">
        <f>matriculas!G51</f>
        <v>0</v>
      </c>
      <c r="F56" s="66"/>
      <c r="G56" s="66"/>
      <c r="H56" s="67"/>
      <c r="I56" s="68"/>
    </row>
    <row r="57" spans="1:9" ht="12.75">
      <c r="A57" s="227">
        <f>matriculas!B52</f>
        <v>0</v>
      </c>
      <c r="B57" s="65">
        <f>matriculas!C52</f>
        <v>0</v>
      </c>
      <c r="C57" s="66"/>
      <c r="D57" s="67"/>
      <c r="E57" s="65">
        <f>matriculas!G52</f>
        <v>0</v>
      </c>
      <c r="F57" s="66"/>
      <c r="G57" s="66"/>
      <c r="H57" s="67"/>
      <c r="I57" s="68"/>
    </row>
    <row r="58" spans="1:9" ht="12.75">
      <c r="A58" s="227">
        <f>matriculas!B53</f>
        <v>0</v>
      </c>
      <c r="B58" s="65">
        <f>matriculas!C53</f>
        <v>0</v>
      </c>
      <c r="C58" s="66"/>
      <c r="D58" s="67"/>
      <c r="E58" s="65">
        <f>matriculas!G53</f>
        <v>0</v>
      </c>
      <c r="F58" s="66"/>
      <c r="G58" s="66"/>
      <c r="H58" s="67"/>
      <c r="I58" s="68"/>
    </row>
    <row r="59" spans="1:9" ht="12.75">
      <c r="A59" s="227">
        <f>matriculas!B54</f>
        <v>0</v>
      </c>
      <c r="B59" s="65">
        <f>matriculas!C54</f>
        <v>0</v>
      </c>
      <c r="C59" s="66"/>
      <c r="D59" s="67"/>
      <c r="E59" s="65">
        <f>matriculas!G54</f>
        <v>0</v>
      </c>
      <c r="F59" s="66"/>
      <c r="G59" s="66"/>
      <c r="H59" s="67"/>
      <c r="I59" s="68"/>
    </row>
    <row r="60" spans="1:9" ht="12.75">
      <c r="A60" s="227">
        <f>matriculas!B55</f>
        <v>0</v>
      </c>
      <c r="B60" s="65">
        <f>matriculas!C55</f>
        <v>0</v>
      </c>
      <c r="C60" s="66"/>
      <c r="D60" s="67"/>
      <c r="E60" s="65">
        <f>matriculas!G55</f>
        <v>0</v>
      </c>
      <c r="F60" s="66"/>
      <c r="G60" s="66"/>
      <c r="H60" s="67"/>
      <c r="I60" s="68"/>
    </row>
    <row r="61" spans="1:9" ht="12.75">
      <c r="A61" s="227">
        <f>matriculas!B56</f>
        <v>0</v>
      </c>
      <c r="B61" s="65">
        <f>matriculas!C56</f>
        <v>0</v>
      </c>
      <c r="C61" s="66"/>
      <c r="D61" s="67"/>
      <c r="E61" s="65">
        <f>matriculas!G56</f>
        <v>0</v>
      </c>
      <c r="F61" s="66"/>
      <c r="G61" s="66"/>
      <c r="H61" s="67"/>
      <c r="I61" s="68"/>
    </row>
    <row r="62" spans="1:9" ht="12.75">
      <c r="A62" s="227">
        <f>matriculas!B57</f>
        <v>0</v>
      </c>
      <c r="B62" s="65">
        <f>matriculas!C57</f>
        <v>0</v>
      </c>
      <c r="C62" s="66"/>
      <c r="D62" s="67"/>
      <c r="E62" s="65">
        <f>matriculas!G57</f>
        <v>0</v>
      </c>
      <c r="F62" s="66"/>
      <c r="G62" s="66"/>
      <c r="H62" s="67"/>
      <c r="I62" s="68"/>
    </row>
    <row r="63" spans="1:9" ht="12.75">
      <c r="A63" s="227">
        <f>matriculas!B58</f>
        <v>0</v>
      </c>
      <c r="B63" s="65">
        <f>matriculas!C58</f>
        <v>0</v>
      </c>
      <c r="C63" s="66"/>
      <c r="D63" s="67"/>
      <c r="E63" s="65">
        <f>matriculas!G58</f>
        <v>0</v>
      </c>
      <c r="F63" s="66"/>
      <c r="G63" s="66"/>
      <c r="H63" s="67"/>
      <c r="I63" s="68"/>
    </row>
    <row r="64" spans="1:9" ht="12.75">
      <c r="A64" s="227">
        <f>matriculas!B59</f>
        <v>0</v>
      </c>
      <c r="B64" s="65">
        <f>matriculas!C59</f>
        <v>0</v>
      </c>
      <c r="C64" s="66"/>
      <c r="D64" s="67"/>
      <c r="E64" s="65">
        <f>matriculas!G59</f>
        <v>0</v>
      </c>
      <c r="F64" s="66"/>
      <c r="G64" s="66"/>
      <c r="H64" s="67"/>
      <c r="I64" s="68"/>
    </row>
    <row r="65" spans="1:9" ht="12.75">
      <c r="A65" s="227">
        <f>matriculas!B60</f>
        <v>0</v>
      </c>
      <c r="B65" s="65">
        <f>matriculas!C60</f>
        <v>0</v>
      </c>
      <c r="C65" s="66"/>
      <c r="D65" s="67"/>
      <c r="E65" s="65">
        <f>matriculas!G60</f>
        <v>0</v>
      </c>
      <c r="F65" s="66"/>
      <c r="G65" s="66"/>
      <c r="H65" s="67"/>
      <c r="I65" s="68"/>
    </row>
  </sheetData>
  <printOptions/>
  <pageMargins left="0.1968503937007874" right="0.75" top="0.3937007874015748" bottom="1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3.421875" style="7" customWidth="1"/>
    <col min="2" max="2" width="6.28125" style="16" customWidth="1"/>
    <col min="3" max="3" width="23.421875" style="17" customWidth="1"/>
    <col min="4" max="4" width="12.7109375" style="16" customWidth="1"/>
    <col min="5" max="5" width="8.57421875" style="16" customWidth="1"/>
    <col min="6" max="6" width="7.00390625" style="16" customWidth="1"/>
    <col min="7" max="7" width="10.140625" style="16" customWidth="1"/>
    <col min="8" max="8" width="7.140625" style="16" customWidth="1"/>
    <col min="9" max="9" width="8.00390625" style="16" customWidth="1"/>
    <col min="10" max="10" width="7.00390625" style="16" customWidth="1"/>
    <col min="11" max="16384" width="11.421875" style="16" customWidth="1"/>
  </cols>
  <sheetData>
    <row r="1" spans="1:7" s="33" customFormat="1" ht="12.75">
      <c r="A1" s="33" t="s">
        <v>140</v>
      </c>
      <c r="C1" s="51"/>
      <c r="G1" s="33" t="s">
        <v>200</v>
      </c>
    </row>
    <row r="2" spans="1:9" s="52" customFormat="1" ht="12" customHeight="1">
      <c r="A2" s="33" t="s">
        <v>141</v>
      </c>
      <c r="C2" s="53"/>
      <c r="D2" s="53"/>
      <c r="E2" s="53"/>
      <c r="F2" s="53"/>
      <c r="G2" s="221">
        <v>40313</v>
      </c>
      <c r="H2" s="53"/>
      <c r="I2" s="53"/>
    </row>
    <row r="3" spans="1:9" s="1" customFormat="1" ht="9.75" customHeight="1">
      <c r="A3" s="64" t="s">
        <v>114</v>
      </c>
      <c r="C3" s="2"/>
      <c r="D3" s="3"/>
      <c r="E3" s="3"/>
      <c r="F3" s="8">
        <v>0.4583333333333333</v>
      </c>
      <c r="I3" s="4"/>
    </row>
    <row r="4" spans="1:9" s="1" customFormat="1" ht="9.75" customHeight="1">
      <c r="A4" s="64" t="s">
        <v>115</v>
      </c>
      <c r="C4" s="2"/>
      <c r="F4" s="8">
        <v>0.034722222222222224</v>
      </c>
      <c r="G4" s="8">
        <v>0</v>
      </c>
      <c r="H4" s="225">
        <v>0</v>
      </c>
      <c r="I4" s="226"/>
    </row>
    <row r="5" spans="1:3" s="1" customFormat="1" ht="6" customHeight="1">
      <c r="A5" s="5"/>
      <c r="C5" s="2"/>
    </row>
    <row r="6" spans="1:10" s="1" customFormat="1" ht="9" customHeight="1">
      <c r="A6" s="27"/>
      <c r="B6" s="34"/>
      <c r="C6" s="34"/>
      <c r="D6" s="35"/>
      <c r="E6" s="35"/>
      <c r="F6" s="40"/>
      <c r="G6" s="41"/>
      <c r="H6" s="28" t="s">
        <v>116</v>
      </c>
      <c r="I6" s="25"/>
      <c r="J6" s="26"/>
    </row>
    <row r="7" spans="1:10" s="1" customFormat="1" ht="9" customHeight="1">
      <c r="A7" s="27"/>
      <c r="B7" s="36" t="s">
        <v>117</v>
      </c>
      <c r="C7" s="36" t="s">
        <v>111</v>
      </c>
      <c r="D7" s="36" t="s">
        <v>112</v>
      </c>
      <c r="E7" s="36" t="s">
        <v>113</v>
      </c>
      <c r="F7" s="14"/>
      <c r="G7" s="42"/>
      <c r="H7" s="43">
        <v>20</v>
      </c>
      <c r="I7" s="42" t="s">
        <v>118</v>
      </c>
      <c r="J7" s="24"/>
    </row>
    <row r="8" spans="1:10" s="1" customFormat="1" ht="9" customHeight="1">
      <c r="A8" s="27"/>
      <c r="B8" s="36"/>
      <c r="C8" s="36"/>
      <c r="D8" s="36"/>
      <c r="E8" s="36"/>
      <c r="F8" s="46" t="s">
        <v>119</v>
      </c>
      <c r="G8" s="46" t="s">
        <v>120</v>
      </c>
      <c r="H8" s="46" t="s">
        <v>121</v>
      </c>
      <c r="I8" s="46" t="s">
        <v>122</v>
      </c>
      <c r="J8" s="46" t="s">
        <v>123</v>
      </c>
    </row>
    <row r="9" spans="1:10" s="1" customFormat="1" ht="9" customHeight="1">
      <c r="A9" s="27"/>
      <c r="B9" s="37"/>
      <c r="C9" s="37"/>
      <c r="D9" s="37"/>
      <c r="E9" s="37"/>
      <c r="F9" s="47"/>
      <c r="G9" s="47" t="s">
        <v>124</v>
      </c>
      <c r="H9" s="47" t="s">
        <v>125</v>
      </c>
      <c r="I9" s="47" t="s">
        <v>126</v>
      </c>
      <c r="J9" s="47" t="s">
        <v>127</v>
      </c>
    </row>
    <row r="10" spans="1:9" s="1" customFormat="1" ht="4.5" customHeight="1">
      <c r="A10" s="27"/>
      <c r="B10" s="10"/>
      <c r="C10" s="10"/>
      <c r="D10" s="11"/>
      <c r="E10" s="11"/>
      <c r="F10" s="12"/>
      <c r="G10" s="12"/>
      <c r="H10" s="12"/>
      <c r="I10" s="12"/>
    </row>
    <row r="11" spans="1:10" s="39" customFormat="1" ht="12.75" customHeight="1">
      <c r="A11" s="38"/>
      <c r="B11" s="229">
        <v>65</v>
      </c>
      <c r="C11" s="230" t="s">
        <v>144</v>
      </c>
      <c r="D11" s="230" t="s">
        <v>161</v>
      </c>
      <c r="E11" s="229">
        <v>0</v>
      </c>
      <c r="F11" s="232">
        <v>0.5243055555555556</v>
      </c>
      <c r="G11" s="232">
        <v>0.5314236111111111</v>
      </c>
      <c r="H11" s="232">
        <v>0.06597222222222227</v>
      </c>
      <c r="I11" s="231">
        <v>12.631578947368421</v>
      </c>
      <c r="J11" s="232">
        <v>0.007118055555555558</v>
      </c>
    </row>
    <row r="12" spans="1:10" s="39" customFormat="1" ht="12.75" customHeight="1">
      <c r="A12" s="38"/>
      <c r="B12" s="229">
        <v>78</v>
      </c>
      <c r="C12" s="230" t="s">
        <v>145</v>
      </c>
      <c r="D12" s="230" t="s">
        <v>162</v>
      </c>
      <c r="E12" s="229">
        <v>0</v>
      </c>
      <c r="F12" s="232">
        <v>0.5178703703703703</v>
      </c>
      <c r="G12" s="232">
        <v>0.5214467592592592</v>
      </c>
      <c r="H12" s="232">
        <v>0.059537037037037</v>
      </c>
      <c r="I12" s="231">
        <v>13.20374105996699</v>
      </c>
      <c r="J12" s="232">
        <v>0.003576388888888893</v>
      </c>
    </row>
    <row r="13" spans="1:10" s="39" customFormat="1" ht="12.75" customHeight="1">
      <c r="A13" s="38"/>
      <c r="B13" s="229">
        <v>70</v>
      </c>
      <c r="C13" s="230" t="s">
        <v>146</v>
      </c>
      <c r="D13" s="230" t="s">
        <v>163</v>
      </c>
      <c r="E13" s="229">
        <v>0</v>
      </c>
      <c r="F13" s="232">
        <v>0.5243287037037038</v>
      </c>
      <c r="G13" s="232">
        <v>0.5305208333333333</v>
      </c>
      <c r="H13" s="232">
        <v>0.06599537037037045</v>
      </c>
      <c r="I13" s="231">
        <v>11.544011544011545</v>
      </c>
      <c r="J13" s="232">
        <v>0.006192129629629561</v>
      </c>
    </row>
    <row r="14" spans="1:10" s="39" customFormat="1" ht="12.75" customHeight="1">
      <c r="A14" s="38"/>
      <c r="B14" s="229">
        <v>79</v>
      </c>
      <c r="C14" s="230" t="s">
        <v>147</v>
      </c>
      <c r="D14" s="230" t="s">
        <v>164</v>
      </c>
      <c r="E14" s="229">
        <v>0</v>
      </c>
      <c r="F14" s="232">
        <v>0.5243171296296296</v>
      </c>
      <c r="G14" s="232">
        <v>0.5305324074074075</v>
      </c>
      <c r="H14" s="232">
        <v>0.0659837962962963</v>
      </c>
      <c r="I14" s="231">
        <v>11.542160949022122</v>
      </c>
      <c r="J14" s="232">
        <v>0.006215277777777861</v>
      </c>
    </row>
    <row r="15" spans="1:10" s="39" customFormat="1" ht="12.75" customHeight="1">
      <c r="A15" s="38"/>
      <c r="B15" s="229">
        <v>68</v>
      </c>
      <c r="C15" s="230" t="s">
        <v>148</v>
      </c>
      <c r="D15" s="230" t="s">
        <v>165</v>
      </c>
      <c r="E15" s="229">
        <v>0</v>
      </c>
      <c r="F15" s="232">
        <v>0.5186458333333334</v>
      </c>
      <c r="G15" s="232">
        <v>0.5207060185185185</v>
      </c>
      <c r="H15" s="232">
        <v>0.0603125</v>
      </c>
      <c r="I15" s="231">
        <v>13.360549267025423</v>
      </c>
      <c r="J15" s="232">
        <v>0.002060185185185137</v>
      </c>
    </row>
    <row r="16" spans="1:10" s="39" customFormat="1" ht="12.75" customHeight="1">
      <c r="A16" s="38"/>
      <c r="B16" s="229">
        <v>59</v>
      </c>
      <c r="C16" s="230" t="s">
        <v>158</v>
      </c>
      <c r="D16" s="230" t="s">
        <v>166</v>
      </c>
      <c r="E16" s="229">
        <v>0</v>
      </c>
      <c r="F16" s="232">
        <v>0.5204513888888889</v>
      </c>
      <c r="G16" s="232">
        <v>0.5222337962962963</v>
      </c>
      <c r="H16" s="232">
        <v>0.06211805555555555</v>
      </c>
      <c r="I16" s="231">
        <v>13.041115739902192</v>
      </c>
      <c r="J16" s="232">
        <v>0.001782407407407427</v>
      </c>
    </row>
    <row r="17" spans="1:10" s="39" customFormat="1" ht="12.75" customHeight="1">
      <c r="A17" s="38"/>
      <c r="B17" s="229">
        <v>76</v>
      </c>
      <c r="C17" s="230" t="s">
        <v>150</v>
      </c>
      <c r="D17" s="230" t="s">
        <v>168</v>
      </c>
      <c r="E17" s="229">
        <v>0</v>
      </c>
      <c r="F17" s="232">
        <v>0.5179050925925927</v>
      </c>
      <c r="G17" s="232">
        <v>0.5191550925925926</v>
      </c>
      <c r="H17" s="232">
        <v>0.05957175925925934</v>
      </c>
      <c r="I17" s="231">
        <v>13.701236917221694</v>
      </c>
      <c r="J17" s="232">
        <v>0.0012499999999999734</v>
      </c>
    </row>
    <row r="18" spans="1:10" s="39" customFormat="1" ht="12.75" customHeight="1">
      <c r="A18" s="38"/>
      <c r="B18" s="229">
        <v>57</v>
      </c>
      <c r="C18" s="230" t="s">
        <v>151</v>
      </c>
      <c r="D18" s="230" t="s">
        <v>169</v>
      </c>
      <c r="E18" s="229">
        <v>0</v>
      </c>
      <c r="F18" s="232">
        <v>0.5178472222222222</v>
      </c>
      <c r="G18" s="232">
        <v>0.5231712962962963</v>
      </c>
      <c r="H18" s="232">
        <v>0.05951388888888892</v>
      </c>
      <c r="I18" s="231">
        <v>12.85255265976437</v>
      </c>
      <c r="J18" s="232">
        <v>0.005324074074074092</v>
      </c>
    </row>
    <row r="19" spans="1:10" s="39" customFormat="1" ht="12.75" customHeight="1">
      <c r="A19" s="38"/>
      <c r="B19" s="229">
        <v>60</v>
      </c>
      <c r="C19" s="230" t="s">
        <v>152</v>
      </c>
      <c r="D19" s="230" t="s">
        <v>170</v>
      </c>
      <c r="E19" s="229">
        <v>0</v>
      </c>
      <c r="F19" s="232">
        <v>0.5192361111111111</v>
      </c>
      <c r="G19" s="232">
        <v>0.5261111111111111</v>
      </c>
      <c r="H19" s="232">
        <v>0.060902777777777806</v>
      </c>
      <c r="I19" s="231">
        <v>12.295081967213115</v>
      </c>
      <c r="J19" s="232">
        <v>0.0068749999999999645</v>
      </c>
    </row>
    <row r="20" spans="2:10" ht="12.75">
      <c r="B20" s="229">
        <v>71</v>
      </c>
      <c r="C20" s="230" t="s">
        <v>153</v>
      </c>
      <c r="D20" s="230" t="s">
        <v>171</v>
      </c>
      <c r="E20" s="229">
        <v>0</v>
      </c>
      <c r="F20" s="232">
        <v>0.5191203703703704</v>
      </c>
      <c r="G20" s="232">
        <v>0.5224652777777777</v>
      </c>
      <c r="H20" s="232">
        <v>0.060787037037037084</v>
      </c>
      <c r="I20" s="231">
        <v>12.994044396318355</v>
      </c>
      <c r="J20" s="232">
        <v>0.003344907407407338</v>
      </c>
    </row>
    <row r="21" spans="2:10" ht="12.75">
      <c r="B21" s="229">
        <v>58</v>
      </c>
      <c r="C21" s="230" t="s">
        <v>154</v>
      </c>
      <c r="D21" s="230" t="s">
        <v>172</v>
      </c>
      <c r="E21" s="229">
        <v>0</v>
      </c>
      <c r="F21" s="232">
        <v>0.5178356481481482</v>
      </c>
      <c r="G21" s="232">
        <v>0.5189236111111112</v>
      </c>
      <c r="H21" s="232">
        <v>0.05950231481481488</v>
      </c>
      <c r="I21" s="231">
        <v>13.753581661891117</v>
      </c>
      <c r="J21" s="232">
        <v>0.001087962962962985</v>
      </c>
    </row>
    <row r="22" spans="2:10" ht="12.75">
      <c r="B22" s="229">
        <v>74</v>
      </c>
      <c r="C22" s="230" t="s">
        <v>155</v>
      </c>
      <c r="D22" s="230" t="s">
        <v>173</v>
      </c>
      <c r="E22" s="229">
        <v>0</v>
      </c>
      <c r="F22" s="232">
        <v>0.5243402777777778</v>
      </c>
      <c r="G22" s="232">
        <v>0.5252893518518519</v>
      </c>
      <c r="H22" s="232">
        <v>0.06600694444444449</v>
      </c>
      <c r="I22" s="231">
        <v>12.445980985306829</v>
      </c>
      <c r="J22" s="232">
        <v>0.0009490740740740744</v>
      </c>
    </row>
    <row r="23" spans="2:10" ht="12.75">
      <c r="B23" s="229">
        <v>61</v>
      </c>
      <c r="C23" s="230" t="s">
        <v>156</v>
      </c>
      <c r="D23" s="230" t="s">
        <v>174</v>
      </c>
      <c r="E23" s="229">
        <v>0</v>
      </c>
      <c r="F23" s="232">
        <v>0.5243518518518518</v>
      </c>
      <c r="G23" s="232">
        <v>0.5251967592592592</v>
      </c>
      <c r="H23" s="232">
        <v>0.06601851851851853</v>
      </c>
      <c r="I23" s="231">
        <v>12.463216202181062</v>
      </c>
      <c r="J23" s="232">
        <v>0.0008449074074073915</v>
      </c>
    </row>
    <row r="24" spans="2:10" ht="12.75">
      <c r="B24" s="229">
        <v>56</v>
      </c>
      <c r="C24" s="230" t="s">
        <v>157</v>
      </c>
      <c r="D24" s="230" t="s">
        <v>175</v>
      </c>
      <c r="E24" s="229">
        <v>0</v>
      </c>
      <c r="F24" s="232">
        <v>0.517824074074074</v>
      </c>
      <c r="G24" s="232">
        <v>0.5191666666666667</v>
      </c>
      <c r="H24" s="232">
        <v>0.05949074074074073</v>
      </c>
      <c r="I24" s="231">
        <v>13.698630136986301</v>
      </c>
      <c r="J24" s="232">
        <v>0.0013425925925926174</v>
      </c>
    </row>
    <row r="25" spans="2:10" ht="12.75">
      <c r="B25" s="229">
        <v>69</v>
      </c>
      <c r="C25" s="230" t="s">
        <v>149</v>
      </c>
      <c r="D25" s="230" t="s">
        <v>167</v>
      </c>
      <c r="E25" s="229">
        <v>0</v>
      </c>
      <c r="F25" s="232">
        <v>0.520462962962963</v>
      </c>
      <c r="G25" s="232">
        <v>0.522974537037037</v>
      </c>
      <c r="H25" s="260" t="s">
        <v>201</v>
      </c>
      <c r="I25" s="261"/>
      <c r="J25" s="262"/>
    </row>
  </sheetData>
  <mergeCells count="1">
    <mergeCell ref="H25:J2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110" r:id="rId1"/>
  <headerFooter alignWithMargins="0">
    <oddFooter>&amp;RM. Sánchez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56"/>
  <sheetViews>
    <sheetView workbookViewId="0" topLeftCell="A1">
      <selection activeCell="H26" sqref="H26"/>
    </sheetView>
  </sheetViews>
  <sheetFormatPr defaultColWidth="11.421875" defaultRowHeight="12.75"/>
  <cols>
    <col min="1" max="1" width="3.421875" style="7" customWidth="1"/>
    <col min="2" max="2" width="5.57421875" style="16" customWidth="1"/>
    <col min="3" max="3" width="23.57421875" style="17" customWidth="1"/>
    <col min="4" max="4" width="12.421875" style="16" customWidth="1"/>
    <col min="5" max="5" width="6.7109375" style="16" customWidth="1"/>
    <col min="6" max="6" width="7.7109375" style="16" customWidth="1"/>
    <col min="7" max="7" width="10.28125" style="16" customWidth="1"/>
    <col min="8" max="8" width="7.00390625" style="16" customWidth="1"/>
    <col min="9" max="9" width="6.57421875" style="16" customWidth="1"/>
    <col min="10" max="10" width="7.00390625" style="16" customWidth="1"/>
    <col min="11" max="12" width="8.00390625" style="16" customWidth="1"/>
    <col min="13" max="16384" width="11.421875" style="16" customWidth="1"/>
  </cols>
  <sheetData>
    <row r="1" spans="1:7" s="33" customFormat="1" ht="12.75">
      <c r="A1" s="33" t="s">
        <v>140</v>
      </c>
      <c r="C1" s="51"/>
      <c r="G1" s="33" t="s">
        <v>200</v>
      </c>
    </row>
    <row r="2" spans="1:10" s="52" customFormat="1" ht="12" customHeight="1">
      <c r="A2" s="33" t="s">
        <v>141</v>
      </c>
      <c r="C2" s="53"/>
      <c r="D2" s="53"/>
      <c r="E2" s="53"/>
      <c r="F2" s="53"/>
      <c r="G2" s="222">
        <v>40313</v>
      </c>
      <c r="H2" s="53"/>
      <c r="I2" s="53"/>
      <c r="J2" s="53"/>
    </row>
    <row r="3" spans="1:9" s="1" customFormat="1" ht="9.75" customHeight="1">
      <c r="A3" s="64" t="s">
        <v>114</v>
      </c>
      <c r="C3" s="2"/>
      <c r="D3" s="3"/>
      <c r="E3" s="3"/>
      <c r="F3" s="8">
        <v>0.4583333333333333</v>
      </c>
      <c r="I3" s="4"/>
    </row>
    <row r="4" spans="1:9" s="1" customFormat="1" ht="9.75" customHeight="1">
      <c r="A4" s="64" t="s">
        <v>115</v>
      </c>
      <c r="C4" s="2"/>
      <c r="F4" s="8">
        <v>0.034722222222222224</v>
      </c>
      <c r="G4" s="8">
        <v>0</v>
      </c>
      <c r="H4" s="225">
        <v>0</v>
      </c>
      <c r="I4" s="226"/>
    </row>
    <row r="5" spans="1:3" s="1" customFormat="1" ht="6" customHeight="1">
      <c r="A5" s="5"/>
      <c r="C5" s="2"/>
    </row>
    <row r="6" spans="1:12" s="1" customFormat="1" ht="9" customHeight="1">
      <c r="A6" s="27"/>
      <c r="B6" s="34"/>
      <c r="C6" s="34"/>
      <c r="D6" s="35"/>
      <c r="E6" s="35"/>
      <c r="F6" s="40"/>
      <c r="G6" s="28"/>
      <c r="H6" s="28" t="s">
        <v>128</v>
      </c>
      <c r="I6" s="25"/>
      <c r="J6" s="44"/>
      <c r="K6" s="29"/>
      <c r="L6" s="29"/>
    </row>
    <row r="7" spans="1:12" s="1" customFormat="1" ht="9" customHeight="1">
      <c r="A7" s="27"/>
      <c r="B7" s="36" t="s">
        <v>117</v>
      </c>
      <c r="C7" s="36" t="s">
        <v>111</v>
      </c>
      <c r="D7" s="36" t="s">
        <v>112</v>
      </c>
      <c r="E7" s="36" t="s">
        <v>113</v>
      </c>
      <c r="F7" s="14"/>
      <c r="G7" s="42"/>
      <c r="H7" s="43">
        <v>20</v>
      </c>
      <c r="I7" s="42" t="s">
        <v>118</v>
      </c>
      <c r="J7" s="45"/>
      <c r="K7" s="24"/>
      <c r="L7" s="24"/>
    </row>
    <row r="8" spans="1:12" s="1" customFormat="1" ht="9" customHeight="1">
      <c r="A8" s="27"/>
      <c r="B8" s="36"/>
      <c r="C8" s="36"/>
      <c r="D8" s="36"/>
      <c r="E8" s="36"/>
      <c r="F8" s="46" t="s">
        <v>119</v>
      </c>
      <c r="G8" s="46" t="s">
        <v>120</v>
      </c>
      <c r="H8" s="46" t="s">
        <v>121</v>
      </c>
      <c r="I8" s="46" t="s">
        <v>122</v>
      </c>
      <c r="J8" s="46" t="s">
        <v>123</v>
      </c>
      <c r="K8" s="46" t="s">
        <v>129</v>
      </c>
      <c r="L8" s="46" t="s">
        <v>121</v>
      </c>
    </row>
    <row r="9" spans="1:12" s="1" customFormat="1" ht="9" customHeight="1">
      <c r="A9" s="27"/>
      <c r="B9" s="37"/>
      <c r="C9" s="37"/>
      <c r="D9" s="37"/>
      <c r="E9" s="37"/>
      <c r="F9" s="47" t="s">
        <v>124</v>
      </c>
      <c r="G9" s="47" t="s">
        <v>124</v>
      </c>
      <c r="H9" s="47" t="s">
        <v>124</v>
      </c>
      <c r="I9" s="47" t="s">
        <v>130</v>
      </c>
      <c r="J9" s="47" t="s">
        <v>131</v>
      </c>
      <c r="K9" s="47" t="s">
        <v>123</v>
      </c>
      <c r="L9" s="47" t="s">
        <v>132</v>
      </c>
    </row>
    <row r="10" spans="1:9" s="1" customFormat="1" ht="2.25" customHeight="1">
      <c r="A10" s="27"/>
      <c r="B10" s="10"/>
      <c r="C10" s="10"/>
      <c r="D10" s="11"/>
      <c r="E10" s="11"/>
      <c r="F10" s="12"/>
      <c r="G10" s="12"/>
      <c r="H10" s="12"/>
      <c r="I10" s="12"/>
    </row>
    <row r="11" spans="1:12" s="39" customFormat="1" ht="12.75" customHeight="1">
      <c r="A11" s="38"/>
      <c r="B11" s="60">
        <v>65</v>
      </c>
      <c r="C11" s="61" t="s">
        <v>144</v>
      </c>
      <c r="D11" s="61" t="s">
        <v>161</v>
      </c>
      <c r="E11" s="60">
        <v>0</v>
      </c>
      <c r="F11" s="62">
        <v>0.6441087962962962</v>
      </c>
      <c r="G11" s="62">
        <v>0.6466666666666666</v>
      </c>
      <c r="H11" s="62">
        <v>0.08508101851851846</v>
      </c>
      <c r="I11" s="63">
        <v>9.79458577064345</v>
      </c>
      <c r="J11" s="62">
        <v>0.002557870370370363</v>
      </c>
      <c r="K11" s="62">
        <v>0.009675925925925921</v>
      </c>
      <c r="L11" s="62">
        <v>0.15105324074074072</v>
      </c>
    </row>
    <row r="12" spans="1:12" s="39" customFormat="1" ht="12.75" customHeight="1">
      <c r="A12" s="38"/>
      <c r="B12" s="60">
        <v>70</v>
      </c>
      <c r="C12" s="61" t="s">
        <v>146</v>
      </c>
      <c r="D12" s="61" t="s">
        <v>163</v>
      </c>
      <c r="E12" s="60">
        <v>0</v>
      </c>
      <c r="F12" s="62">
        <v>0.6441203703703704</v>
      </c>
      <c r="G12" s="62">
        <v>0.6505555555555556</v>
      </c>
      <c r="H12" s="62">
        <v>0.08506944444444442</v>
      </c>
      <c r="I12" s="63">
        <v>9.795918367346939</v>
      </c>
      <c r="J12" s="62">
        <v>0.006435185185185155</v>
      </c>
      <c r="K12" s="62">
        <v>0.012627314814814716</v>
      </c>
      <c r="L12" s="62">
        <v>0.15106481481481487</v>
      </c>
    </row>
    <row r="13" spans="1:12" s="39" customFormat="1" ht="12.75" customHeight="1">
      <c r="A13" s="38"/>
      <c r="B13" s="60">
        <v>79</v>
      </c>
      <c r="C13" s="61" t="s">
        <v>147</v>
      </c>
      <c r="D13" s="61" t="s">
        <v>164</v>
      </c>
      <c r="E13" s="60">
        <v>0</v>
      </c>
      <c r="F13" s="62">
        <v>0.6440972222222222</v>
      </c>
      <c r="G13" s="62">
        <v>0.6492476851851852</v>
      </c>
      <c r="H13" s="62">
        <v>0.08505787037037038</v>
      </c>
      <c r="I13" s="63">
        <v>9.797251326711118</v>
      </c>
      <c r="J13" s="62">
        <v>0.005150462962962954</v>
      </c>
      <c r="K13" s="62">
        <v>0.011365740740740815</v>
      </c>
      <c r="L13" s="62">
        <v>0.15104166666666669</v>
      </c>
    </row>
    <row r="14" spans="1:12" s="39" customFormat="1" ht="12.75" customHeight="1">
      <c r="A14" s="38"/>
      <c r="B14" s="60">
        <v>68</v>
      </c>
      <c r="C14" s="61" t="s">
        <v>148</v>
      </c>
      <c r="D14" s="61" t="s">
        <v>165</v>
      </c>
      <c r="E14" s="60">
        <v>0</v>
      </c>
      <c r="F14" s="62">
        <v>0.6125231481481481</v>
      </c>
      <c r="G14" s="62">
        <v>0.6177314814814815</v>
      </c>
      <c r="H14" s="62">
        <v>0.05915509259259255</v>
      </c>
      <c r="I14" s="63">
        <v>14.087262766581881</v>
      </c>
      <c r="J14" s="62">
        <v>0.00520833333333337</v>
      </c>
      <c r="K14" s="62">
        <v>0.0072685185185185075</v>
      </c>
      <c r="L14" s="62">
        <v>0.1194675925925926</v>
      </c>
    </row>
    <row r="15" spans="1:12" s="39" customFormat="1" ht="12.75" customHeight="1">
      <c r="A15" s="38"/>
      <c r="B15" s="60">
        <v>59</v>
      </c>
      <c r="C15" s="61" t="s">
        <v>158</v>
      </c>
      <c r="D15" s="61" t="s">
        <v>166</v>
      </c>
      <c r="E15" s="60">
        <v>0</v>
      </c>
      <c r="F15" s="62">
        <v>0.6178356481481482</v>
      </c>
      <c r="G15" s="62">
        <v>0.6209606481481481</v>
      </c>
      <c r="H15" s="62">
        <v>0.0626620370370371</v>
      </c>
      <c r="I15" s="63">
        <v>13.298854820834872</v>
      </c>
      <c r="J15" s="62">
        <v>0.0031249999999999334</v>
      </c>
      <c r="K15" s="62">
        <v>0.00490740740740736</v>
      </c>
      <c r="L15" s="62">
        <v>0.12478009259259265</v>
      </c>
    </row>
    <row r="16" spans="1:12" s="39" customFormat="1" ht="12.75" customHeight="1">
      <c r="A16" s="38"/>
      <c r="B16" s="60">
        <v>76</v>
      </c>
      <c r="C16" s="61" t="s">
        <v>150</v>
      </c>
      <c r="D16" s="61" t="s">
        <v>168</v>
      </c>
      <c r="E16" s="60">
        <v>0</v>
      </c>
      <c r="F16" s="62">
        <v>0.6090509259259259</v>
      </c>
      <c r="G16" s="62">
        <v>0.6112037037037037</v>
      </c>
      <c r="H16" s="62">
        <v>0.05642361111111105</v>
      </c>
      <c r="I16" s="63">
        <v>14.76923076923077</v>
      </c>
      <c r="J16" s="62">
        <v>0.0021527777777777812</v>
      </c>
      <c r="K16" s="62">
        <v>0.0034027777777777546</v>
      </c>
      <c r="L16" s="62">
        <v>0.11599537037037039</v>
      </c>
    </row>
    <row r="17" spans="1:12" s="39" customFormat="1" ht="12.75" customHeight="1">
      <c r="A17" s="38"/>
      <c r="B17" s="60">
        <v>57</v>
      </c>
      <c r="C17" s="61" t="s">
        <v>151</v>
      </c>
      <c r="D17" s="61" t="s">
        <v>169</v>
      </c>
      <c r="E17" s="60">
        <v>0</v>
      </c>
      <c r="F17" s="62">
        <v>0.6081828703703703</v>
      </c>
      <c r="G17" s="62">
        <v>0.6111921296296297</v>
      </c>
      <c r="H17" s="62">
        <v>0.055613425925925886</v>
      </c>
      <c r="I17" s="63">
        <v>14.984391259105099</v>
      </c>
      <c r="J17" s="62">
        <v>0.0030092592592593226</v>
      </c>
      <c r="K17" s="62">
        <v>0.008333333333333415</v>
      </c>
      <c r="L17" s="62">
        <v>0.11512731481481481</v>
      </c>
    </row>
    <row r="18" spans="1:12" s="39" customFormat="1" ht="12.75" customHeight="1">
      <c r="A18" s="38"/>
      <c r="B18" s="60">
        <v>60</v>
      </c>
      <c r="C18" s="61" t="s">
        <v>152</v>
      </c>
      <c r="D18" s="61" t="s">
        <v>170</v>
      </c>
      <c r="E18" s="60">
        <v>0</v>
      </c>
      <c r="F18" s="62">
        <v>0.6100694444444444</v>
      </c>
      <c r="G18" s="62">
        <v>0.616712962962963</v>
      </c>
      <c r="H18" s="62">
        <v>0.05611111111111111</v>
      </c>
      <c r="I18" s="63">
        <v>14.851485148514852</v>
      </c>
      <c r="J18" s="62">
        <v>0.006643518518518521</v>
      </c>
      <c r="K18" s="62">
        <v>0.013518518518518485</v>
      </c>
      <c r="L18" s="62">
        <v>0.11701388888888892</v>
      </c>
    </row>
    <row r="19" spans="2:12" ht="12.75">
      <c r="B19" s="60">
        <v>71</v>
      </c>
      <c r="C19" s="61" t="s">
        <v>153</v>
      </c>
      <c r="D19" s="61" t="s">
        <v>171</v>
      </c>
      <c r="E19" s="60">
        <v>0</v>
      </c>
      <c r="F19" s="62">
        <v>0.6189699074074074</v>
      </c>
      <c r="G19" s="62">
        <v>0.6274421296296296</v>
      </c>
      <c r="H19" s="62">
        <v>0.06512731481481482</v>
      </c>
      <c r="I19" s="63">
        <v>12.795450506486583</v>
      </c>
      <c r="J19" s="62">
        <v>0.008472222222222214</v>
      </c>
      <c r="K19" s="62">
        <v>0.011817129629629552</v>
      </c>
      <c r="L19" s="62">
        <v>0.1259143518518519</v>
      </c>
    </row>
    <row r="20" spans="2:12" ht="12.75">
      <c r="B20" s="60">
        <v>58</v>
      </c>
      <c r="C20" s="61" t="s">
        <v>154</v>
      </c>
      <c r="D20" s="61" t="s">
        <v>172</v>
      </c>
      <c r="E20" s="60">
        <v>0</v>
      </c>
      <c r="F20" s="62">
        <v>0.6081712962962963</v>
      </c>
      <c r="G20" s="62">
        <v>0.6097569444444445</v>
      </c>
      <c r="H20" s="62">
        <v>0.055613425925925886</v>
      </c>
      <c r="I20" s="63">
        <v>14.984391259105099</v>
      </c>
      <c r="J20" s="62">
        <v>0.001585648148148211</v>
      </c>
      <c r="K20" s="62">
        <v>0.002673611111111196</v>
      </c>
      <c r="L20" s="62">
        <v>0.11511574074074077</v>
      </c>
    </row>
    <row r="21" spans="2:12" ht="12.75">
      <c r="B21" s="60">
        <v>74</v>
      </c>
      <c r="C21" s="61" t="s">
        <v>155</v>
      </c>
      <c r="D21" s="61" t="s">
        <v>173</v>
      </c>
      <c r="E21" s="60">
        <v>0</v>
      </c>
      <c r="F21" s="62">
        <v>0.617824074074074</v>
      </c>
      <c r="G21" s="62">
        <v>0.6207523148148147</v>
      </c>
      <c r="H21" s="62">
        <v>0.05876157407407401</v>
      </c>
      <c r="I21" s="63">
        <v>14.181603309040772</v>
      </c>
      <c r="J21" s="62">
        <v>0.0029282407407407174</v>
      </c>
      <c r="K21" s="62">
        <v>0.003877314814814792</v>
      </c>
      <c r="L21" s="62">
        <v>0.1247685185185185</v>
      </c>
    </row>
    <row r="22" spans="2:12" ht="12.75">
      <c r="B22" s="60">
        <v>61</v>
      </c>
      <c r="C22" s="61" t="s">
        <v>156</v>
      </c>
      <c r="D22" s="61" t="s">
        <v>174</v>
      </c>
      <c r="E22" s="60">
        <v>0</v>
      </c>
      <c r="F22" s="62">
        <v>0.6178472222222222</v>
      </c>
      <c r="G22" s="62">
        <v>0.6209606481481481</v>
      </c>
      <c r="H22" s="62">
        <v>0.05877314814814816</v>
      </c>
      <c r="I22" s="63">
        <v>14.178810555336748</v>
      </c>
      <c r="J22" s="62">
        <v>0.0031134259259258945</v>
      </c>
      <c r="K22" s="62">
        <v>0.003958333333333286</v>
      </c>
      <c r="L22" s="62">
        <v>0.12479166666666669</v>
      </c>
    </row>
    <row r="23" spans="2:12" ht="12.75">
      <c r="B23" s="60">
        <v>56</v>
      </c>
      <c r="C23" s="61" t="s">
        <v>157</v>
      </c>
      <c r="D23" s="61" t="s">
        <v>175</v>
      </c>
      <c r="E23" s="60">
        <v>0</v>
      </c>
      <c r="F23" s="62">
        <v>0.6081597222222223</v>
      </c>
      <c r="G23" s="62">
        <v>0.6101736111111111</v>
      </c>
      <c r="H23" s="62">
        <v>0.055613425925926</v>
      </c>
      <c r="I23" s="63">
        <v>14.984391259105099</v>
      </c>
      <c r="J23" s="62">
        <v>0.0020138888888888706</v>
      </c>
      <c r="K23" s="62">
        <v>0.003356481481481488</v>
      </c>
      <c r="L23" s="62">
        <v>0.11510416666666673</v>
      </c>
    </row>
    <row r="24" spans="2:12" ht="12.75">
      <c r="B24" s="60">
        <v>78</v>
      </c>
      <c r="C24" s="61" t="s">
        <v>145</v>
      </c>
      <c r="D24" s="61" t="s">
        <v>162</v>
      </c>
      <c r="E24" s="60">
        <v>0</v>
      </c>
      <c r="F24" s="62">
        <v>0.6052083333333333</v>
      </c>
      <c r="G24" s="62"/>
      <c r="H24" s="263" t="s">
        <v>202</v>
      </c>
      <c r="I24" s="261"/>
      <c r="J24" s="261"/>
      <c r="K24" s="261"/>
      <c r="L24" s="262"/>
    </row>
    <row r="25" spans="2:12" ht="12.75">
      <c r="B25" s="60">
        <v>69</v>
      </c>
      <c r="C25" s="61" t="s">
        <v>149</v>
      </c>
      <c r="D25" s="61" t="s">
        <v>167</v>
      </c>
      <c r="E25" s="60">
        <v>0</v>
      </c>
      <c r="F25" s="62"/>
      <c r="G25" s="62"/>
      <c r="H25" s="263" t="s">
        <v>201</v>
      </c>
      <c r="I25" s="261"/>
      <c r="J25" s="261"/>
      <c r="K25" s="261"/>
      <c r="L25" s="262"/>
    </row>
    <row r="26" spans="3:4" ht="12.75">
      <c r="C26" s="15"/>
      <c r="D26" s="15"/>
    </row>
    <row r="27" spans="3:4" ht="12.75">
      <c r="C27" s="15"/>
      <c r="D27" s="15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7" ht="12.75">
      <c r="C38" s="15"/>
      <c r="D38" s="15"/>
      <c r="G38" s="16" t="s">
        <v>133</v>
      </c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</sheetData>
  <mergeCells count="2">
    <mergeCell ref="H24:L24"/>
    <mergeCell ref="H25:L25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98" r:id="rId1"/>
  <headerFooter alignWithMargins="0">
    <oddFooter>&amp;RM. Sánchez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26" sqref="F26"/>
    </sheetView>
  </sheetViews>
  <sheetFormatPr defaultColWidth="11.421875" defaultRowHeight="12.75"/>
  <cols>
    <col min="1" max="1" width="3.421875" style="7" customWidth="1"/>
    <col min="2" max="2" width="5.57421875" style="16" customWidth="1"/>
    <col min="3" max="3" width="23.57421875" style="17" customWidth="1"/>
    <col min="4" max="4" width="12.421875" style="16" customWidth="1"/>
    <col min="5" max="5" width="11.140625" style="16" customWidth="1"/>
    <col min="6" max="6" width="6.8515625" style="16" customWidth="1"/>
    <col min="7" max="7" width="7.7109375" style="16" customWidth="1"/>
    <col min="8" max="8" width="7.57421875" style="16" customWidth="1"/>
    <col min="9" max="9" width="7.7109375" style="16" customWidth="1"/>
    <col min="10" max="16384" width="11.421875" style="16" customWidth="1"/>
  </cols>
  <sheetData>
    <row r="1" spans="1:5" s="33" customFormat="1" ht="12.75">
      <c r="A1" s="33" t="s">
        <v>140</v>
      </c>
      <c r="C1" s="51"/>
      <c r="E1" s="33" t="s">
        <v>200</v>
      </c>
    </row>
    <row r="2" spans="1:9" s="52" customFormat="1" ht="14.25" customHeight="1">
      <c r="A2" s="33" t="s">
        <v>141</v>
      </c>
      <c r="C2" s="53"/>
      <c r="D2" s="53"/>
      <c r="E2" s="221">
        <v>40313</v>
      </c>
      <c r="G2" s="53"/>
      <c r="H2" s="53" t="s">
        <v>134</v>
      </c>
      <c r="I2" s="215">
        <v>40</v>
      </c>
    </row>
    <row r="3" spans="1:9" s="1" customFormat="1" ht="9.75" customHeight="1">
      <c r="A3" s="64" t="s">
        <v>114</v>
      </c>
      <c r="C3" s="2"/>
      <c r="D3" s="3"/>
      <c r="E3" s="3"/>
      <c r="F3" s="8">
        <v>0.4583333333333333</v>
      </c>
      <c r="I3" s="4"/>
    </row>
    <row r="4" spans="1:8" s="1" customFormat="1" ht="9.75" customHeight="1">
      <c r="A4" s="64" t="s">
        <v>115</v>
      </c>
      <c r="C4" s="2"/>
      <c r="F4" s="8">
        <v>0.034722222222222224</v>
      </c>
      <c r="G4" s="8">
        <v>0</v>
      </c>
      <c r="H4" s="8">
        <v>0</v>
      </c>
    </row>
    <row r="5" spans="1:9" s="1" customFormat="1" ht="6" customHeight="1">
      <c r="A5" s="5"/>
      <c r="C5" s="2"/>
      <c r="I5" s="29"/>
    </row>
    <row r="6" spans="1:9" s="1" customFormat="1" ht="9" customHeight="1">
      <c r="A6" s="27"/>
      <c r="B6" s="34"/>
      <c r="C6" s="34"/>
      <c r="D6" s="35"/>
      <c r="E6" s="35"/>
      <c r="F6" s="48" t="s">
        <v>122</v>
      </c>
      <c r="G6" s="31"/>
      <c r="H6" s="9" t="s">
        <v>135</v>
      </c>
      <c r="I6" s="24"/>
    </row>
    <row r="7" spans="1:9" s="1" customFormat="1" ht="9" customHeight="1">
      <c r="A7" s="27"/>
      <c r="B7" s="36" t="s">
        <v>117</v>
      </c>
      <c r="C7" s="36" t="s">
        <v>111</v>
      </c>
      <c r="D7" s="36" t="s">
        <v>112</v>
      </c>
      <c r="E7" s="36" t="s">
        <v>113</v>
      </c>
      <c r="F7" s="49" t="s">
        <v>136</v>
      </c>
      <c r="G7" s="30"/>
      <c r="H7" s="32"/>
      <c r="I7" s="46" t="s">
        <v>121</v>
      </c>
    </row>
    <row r="8" spans="1:9" s="1" customFormat="1" ht="9" customHeight="1">
      <c r="A8" s="27"/>
      <c r="B8" s="36"/>
      <c r="C8" s="36"/>
      <c r="D8" s="36"/>
      <c r="E8" s="36"/>
      <c r="F8" s="49" t="s">
        <v>137</v>
      </c>
      <c r="G8" s="46" t="s">
        <v>121</v>
      </c>
      <c r="H8" s="46" t="s">
        <v>121</v>
      </c>
      <c r="I8" s="47" t="s">
        <v>138</v>
      </c>
    </row>
    <row r="9" spans="1:10" s="1" customFormat="1" ht="9" customHeight="1">
      <c r="A9" s="27"/>
      <c r="B9" s="37"/>
      <c r="C9" s="37"/>
      <c r="D9" s="37"/>
      <c r="E9" s="37"/>
      <c r="F9" s="47" t="s">
        <v>139</v>
      </c>
      <c r="G9" s="47" t="s">
        <v>132</v>
      </c>
      <c r="H9" s="47" t="s">
        <v>123</v>
      </c>
      <c r="J9" s="1" t="s">
        <v>203</v>
      </c>
    </row>
    <row r="10" spans="1:9" s="1" customFormat="1" ht="2.25" customHeight="1">
      <c r="A10" s="27"/>
      <c r="B10" s="10"/>
      <c r="C10" s="10"/>
      <c r="D10" s="11"/>
      <c r="E10" s="11"/>
      <c r="F10" s="12"/>
      <c r="G10" s="12"/>
      <c r="H10" s="13"/>
      <c r="I10" s="62">
        <v>0.1413773148148148</v>
      </c>
    </row>
    <row r="11" spans="1:10" s="1" customFormat="1" ht="12.75">
      <c r="A11" s="6"/>
      <c r="B11" s="60">
        <v>65</v>
      </c>
      <c r="C11" s="61" t="s">
        <v>144</v>
      </c>
      <c r="D11" s="61" t="s">
        <v>161</v>
      </c>
      <c r="E11" s="60">
        <v>0</v>
      </c>
      <c r="F11" s="63">
        <v>11.033637269174775</v>
      </c>
      <c r="G11" s="62">
        <v>0.15105324074074072</v>
      </c>
      <c r="H11" s="62">
        <v>0.009675925925925921</v>
      </c>
      <c r="I11" s="62">
        <v>0.1413773148148148</v>
      </c>
      <c r="J11" s="1">
        <v>9</v>
      </c>
    </row>
    <row r="12" spans="1:10" s="1" customFormat="1" ht="12.75">
      <c r="A12" s="6"/>
      <c r="B12" s="60">
        <v>70</v>
      </c>
      <c r="C12" s="61" t="s">
        <v>146</v>
      </c>
      <c r="D12" s="61" t="s">
        <v>163</v>
      </c>
      <c r="E12" s="60">
        <v>0</v>
      </c>
      <c r="F12" s="63">
        <v>11.032791909285933</v>
      </c>
      <c r="G12" s="62">
        <v>0.15106481481481487</v>
      </c>
      <c r="H12" s="62">
        <v>0.012627314814814716</v>
      </c>
      <c r="I12" s="62">
        <v>0.1384375</v>
      </c>
      <c r="J12" s="1">
        <v>9</v>
      </c>
    </row>
    <row r="13" spans="1:10" s="1" customFormat="1" ht="12.75">
      <c r="A13" s="6"/>
      <c r="B13" s="60">
        <v>79</v>
      </c>
      <c r="C13" s="61" t="s">
        <v>147</v>
      </c>
      <c r="D13" s="61" t="s">
        <v>164</v>
      </c>
      <c r="E13" s="60">
        <v>0</v>
      </c>
      <c r="F13" s="63">
        <v>11.03448275862069</v>
      </c>
      <c r="G13" s="62">
        <v>0.15104166666666669</v>
      </c>
      <c r="H13" s="62">
        <v>0.011365740740740815</v>
      </c>
      <c r="I13" s="62">
        <v>0.13967592592592587</v>
      </c>
      <c r="J13" s="1">
        <v>9</v>
      </c>
    </row>
    <row r="14" spans="1:10" s="1" customFormat="1" ht="12.75">
      <c r="A14" s="6"/>
      <c r="B14" s="60">
        <v>68</v>
      </c>
      <c r="C14" s="61" t="s">
        <v>148</v>
      </c>
      <c r="D14" s="61" t="s">
        <v>165</v>
      </c>
      <c r="E14" s="60">
        <v>0</v>
      </c>
      <c r="F14" s="63">
        <v>13.950784731641155</v>
      </c>
      <c r="G14" s="62">
        <v>0.1194675925925926</v>
      </c>
      <c r="H14" s="62">
        <v>0.0072685185185185075</v>
      </c>
      <c r="I14" s="62">
        <v>0.11219907407407409</v>
      </c>
      <c r="J14" s="1">
        <v>11</v>
      </c>
    </row>
    <row r="15" spans="1:10" s="1" customFormat="1" ht="12.75">
      <c r="A15" s="6"/>
      <c r="B15" s="60">
        <v>59</v>
      </c>
      <c r="C15" s="61" t="s">
        <v>158</v>
      </c>
      <c r="D15" s="61" t="s">
        <v>166</v>
      </c>
      <c r="E15" s="60">
        <v>0</v>
      </c>
      <c r="F15" s="63">
        <v>13.356831462758556</v>
      </c>
      <c r="G15" s="62">
        <v>0.12478009259259265</v>
      </c>
      <c r="H15" s="62">
        <v>0.00490740740740736</v>
      </c>
      <c r="I15" s="62">
        <v>0.11987268518518529</v>
      </c>
      <c r="J15" s="1">
        <v>11</v>
      </c>
    </row>
    <row r="16" spans="1:10" s="1" customFormat="1" ht="12.75">
      <c r="A16" s="6"/>
      <c r="B16" s="60">
        <v>76</v>
      </c>
      <c r="C16" s="61" t="s">
        <v>150</v>
      </c>
      <c r="D16" s="61" t="s">
        <v>168</v>
      </c>
      <c r="E16" s="60">
        <v>0</v>
      </c>
      <c r="F16" s="63">
        <v>14.368389543005389</v>
      </c>
      <c r="G16" s="62">
        <v>0.11599537037037039</v>
      </c>
      <c r="H16" s="62">
        <v>0.0034027777777777546</v>
      </c>
      <c r="I16" s="62">
        <v>0.11259259259259263</v>
      </c>
      <c r="J16" s="1">
        <v>12</v>
      </c>
    </row>
    <row r="17" spans="1:10" s="1" customFormat="1" ht="12.75">
      <c r="A17" s="6"/>
      <c r="B17" s="60">
        <v>57</v>
      </c>
      <c r="C17" s="61" t="s">
        <v>151</v>
      </c>
      <c r="D17" s="61" t="s">
        <v>169</v>
      </c>
      <c r="E17" s="60">
        <v>0</v>
      </c>
      <c r="F17" s="63">
        <v>14.476726651251633</v>
      </c>
      <c r="G17" s="62">
        <v>0.11512731481481481</v>
      </c>
      <c r="H17" s="62">
        <v>0.008333333333333415</v>
      </c>
      <c r="I17" s="62">
        <v>0.10679398148148139</v>
      </c>
      <c r="J17" s="1">
        <v>12</v>
      </c>
    </row>
    <row r="18" spans="1:10" s="1" customFormat="1" ht="12.75">
      <c r="A18" s="6"/>
      <c r="B18" s="60">
        <v>60</v>
      </c>
      <c r="C18" s="61" t="s">
        <v>152</v>
      </c>
      <c r="D18" s="61" t="s">
        <v>170</v>
      </c>
      <c r="E18" s="60">
        <v>0</v>
      </c>
      <c r="F18" s="63">
        <v>14.243323442136498</v>
      </c>
      <c r="G18" s="62">
        <v>0.11701388888888892</v>
      </c>
      <c r="H18" s="62">
        <v>0.013518518518518485</v>
      </c>
      <c r="I18" s="62">
        <v>0.10349537037037043</v>
      </c>
      <c r="J18" s="1">
        <v>12</v>
      </c>
    </row>
    <row r="19" spans="2:10" ht="12.75">
      <c r="B19" s="60">
        <v>71</v>
      </c>
      <c r="C19" s="61" t="s">
        <v>153</v>
      </c>
      <c r="D19" s="61" t="s">
        <v>171</v>
      </c>
      <c r="E19" s="60">
        <v>0</v>
      </c>
      <c r="F19" s="63">
        <v>13.236510708704845</v>
      </c>
      <c r="G19" s="62">
        <v>0.1259143518518519</v>
      </c>
      <c r="H19" s="62">
        <v>0.011817129629629552</v>
      </c>
      <c r="I19" s="62">
        <v>0.11409722222222235</v>
      </c>
      <c r="J19" s="1">
        <v>12</v>
      </c>
    </row>
    <row r="20" spans="2:10" ht="12.75">
      <c r="B20" s="60">
        <v>58</v>
      </c>
      <c r="C20" s="61" t="s">
        <v>154</v>
      </c>
      <c r="D20" s="61" t="s">
        <v>172</v>
      </c>
      <c r="E20" s="60">
        <v>0</v>
      </c>
      <c r="F20" s="63">
        <v>14.47818218379248</v>
      </c>
      <c r="G20" s="62">
        <v>0.11511574074074077</v>
      </c>
      <c r="H20" s="62">
        <v>0.002673611111111196</v>
      </c>
      <c r="I20" s="62">
        <v>0.11244212962962957</v>
      </c>
      <c r="J20" s="1">
        <v>11</v>
      </c>
    </row>
    <row r="21" spans="2:10" ht="12.75">
      <c r="B21" s="60">
        <v>74</v>
      </c>
      <c r="C21" s="61" t="s">
        <v>155</v>
      </c>
      <c r="D21" s="61" t="s">
        <v>173</v>
      </c>
      <c r="E21" s="60">
        <v>0</v>
      </c>
      <c r="F21" s="63">
        <v>13.358070500927644</v>
      </c>
      <c r="G21" s="62">
        <v>0.1247685185185185</v>
      </c>
      <c r="H21" s="62">
        <v>0.003877314814814792</v>
      </c>
      <c r="I21" s="62">
        <v>0.12089120370370371</v>
      </c>
      <c r="J21" s="1">
        <v>11</v>
      </c>
    </row>
    <row r="22" spans="2:10" ht="12.75">
      <c r="B22" s="60">
        <v>61</v>
      </c>
      <c r="C22" s="61" t="s">
        <v>156</v>
      </c>
      <c r="D22" s="61" t="s">
        <v>174</v>
      </c>
      <c r="E22" s="60">
        <v>0</v>
      </c>
      <c r="F22" s="63">
        <v>13.35559265442404</v>
      </c>
      <c r="G22" s="62">
        <v>0.12479166666666669</v>
      </c>
      <c r="H22" s="62">
        <v>0.003958333333333286</v>
      </c>
      <c r="I22" s="62">
        <v>0.1208333333333334</v>
      </c>
      <c r="J22" s="1">
        <v>11</v>
      </c>
    </row>
    <row r="23" spans="2:10" ht="12.75">
      <c r="B23" s="60">
        <v>56</v>
      </c>
      <c r="C23" s="61" t="s">
        <v>157</v>
      </c>
      <c r="D23" s="61" t="s">
        <v>175</v>
      </c>
      <c r="E23" s="60">
        <v>0</v>
      </c>
      <c r="F23" s="63">
        <v>14.479638009049774</v>
      </c>
      <c r="G23" s="62">
        <v>0.11510416666666673</v>
      </c>
      <c r="H23" s="62">
        <v>0.003356481481481488</v>
      </c>
      <c r="I23" s="62">
        <v>0.11174768518518524</v>
      </c>
      <c r="J23" s="1">
        <v>12</v>
      </c>
    </row>
    <row r="24" spans="2:10" ht="12.75">
      <c r="B24" s="60">
        <v>78</v>
      </c>
      <c r="C24" s="61" t="s">
        <v>145</v>
      </c>
      <c r="D24" s="61" t="s">
        <v>162</v>
      </c>
      <c r="E24" s="60">
        <v>0</v>
      </c>
      <c r="F24" s="264" t="s">
        <v>204</v>
      </c>
      <c r="G24" s="261"/>
      <c r="H24" s="261"/>
      <c r="I24" s="262"/>
      <c r="J24" s="1">
        <v>2</v>
      </c>
    </row>
    <row r="25" spans="2:10" ht="12.75">
      <c r="B25" s="60">
        <v>69</v>
      </c>
      <c r="C25" s="61" t="s">
        <v>149</v>
      </c>
      <c r="D25" s="61" t="s">
        <v>167</v>
      </c>
      <c r="E25" s="60">
        <v>0</v>
      </c>
      <c r="F25" s="264" t="s">
        <v>201</v>
      </c>
      <c r="G25" s="261"/>
      <c r="H25" s="261"/>
      <c r="I25" s="262"/>
      <c r="J25" s="1">
        <v>2</v>
      </c>
    </row>
  </sheetData>
  <mergeCells count="2">
    <mergeCell ref="F24:I24"/>
    <mergeCell ref="F25:I25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scale="123" r:id="rId1"/>
  <headerFooter alignWithMargins="0">
    <oddFooter>&amp;RM. Sánchez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f.medina</cp:lastModifiedBy>
  <cp:lastPrinted>2010-05-19T17:01:48Z</cp:lastPrinted>
  <dcterms:created xsi:type="dcterms:W3CDTF">1998-04-26T14:15:13Z</dcterms:created>
  <dcterms:modified xsi:type="dcterms:W3CDTF">2010-05-20T10:54:24Z</dcterms:modified>
  <cp:category/>
  <cp:version/>
  <cp:contentType/>
  <cp:contentStatus/>
</cp:coreProperties>
</file>